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C:\Users\Marusak\Documents\OPRAVY A ÚDRŽBA 2022\Oprava trati v úseku Praha Satalice - Neratovice\"/>
    </mc:Choice>
  </mc:AlternateContent>
  <xr:revisionPtr revIDLastSave="0" documentId="13_ncr:1_{2E72CF44-ADD0-43F3-ADA6-65331D358AA2}" xr6:coauthVersionLast="36" xr6:coauthVersionMax="36" xr10:uidLastSave="{00000000-0000-0000-0000-000000000000}"/>
  <bookViews>
    <workbookView xWindow="0" yWindow="0" windowWidth="19200" windowHeight="11430" firstSheet="9" activeTab="11" xr2:uid="{00000000-000D-0000-FFFF-FFFF00000000}"/>
  </bookViews>
  <sheets>
    <sheet name="Rekapitulace stavby" sheetId="1" r:id="rId1"/>
    <sheet name="01 - Oprava žel. svršku  ..." sheetId="2" r:id="rId2"/>
    <sheet name="02 - Oprava žel. svršku M..." sheetId="3" r:id="rId3"/>
    <sheet name="03 - Oprava žel. svršku Č..." sheetId="4" r:id="rId4"/>
    <sheet name="04 - Oprava žel. svršku S..." sheetId="5" r:id="rId5"/>
    <sheet name="01 - Nástupiště Hovorčovice" sheetId="6" r:id="rId6"/>
    <sheet name="02 - Nástupiště Zlonín" sheetId="7" r:id="rId7"/>
    <sheet name="03 - Nástupiště Kojetice" sheetId="8" r:id="rId8"/>
    <sheet name="01 - Oprava P2660" sheetId="9" r:id="rId9"/>
    <sheet name="02 - Oprava P2661" sheetId="10" r:id="rId10"/>
    <sheet name="03 - Oprava P2665" sheetId="11" r:id="rId11"/>
    <sheet name="04 - Oprava P2667" sheetId="12" r:id="rId12"/>
    <sheet name="07 - VRN" sheetId="13" r:id="rId13"/>
    <sheet name="Seznam figur" sheetId="14" r:id="rId14"/>
  </sheets>
  <definedNames>
    <definedName name="_xlnm._FilterDatabase" localSheetId="5" hidden="1">'01 - Nástupiště Hovorčovice'!$C$123:$K$199</definedName>
    <definedName name="_xlnm._FilterDatabase" localSheetId="8" hidden="1">'01 - Oprava P2660'!$C$122:$K$216</definedName>
    <definedName name="_xlnm._FilterDatabase" localSheetId="1" hidden="1">'01 - Oprava žel. svršku  ...'!$C$118:$K$198</definedName>
    <definedName name="_xlnm._FilterDatabase" localSheetId="6" hidden="1">'02 - Nástupiště Zlonín'!$C$123:$K$198</definedName>
    <definedName name="_xlnm._FilterDatabase" localSheetId="9" hidden="1">'02 - Oprava P2661'!$C$122:$K$173</definedName>
    <definedName name="_xlnm._FilterDatabase" localSheetId="2" hidden="1">'02 - Oprava žel. svršku M...'!$C$118:$K$189</definedName>
    <definedName name="_xlnm._FilterDatabase" localSheetId="7" hidden="1">'03 - Nástupiště Kojetice'!$C$123:$K$204</definedName>
    <definedName name="_xlnm._FilterDatabase" localSheetId="10" hidden="1">'03 - Oprava P2665'!$C$122:$K$238</definedName>
    <definedName name="_xlnm._FilterDatabase" localSheetId="3" hidden="1">'03 - Oprava žel. svršku Č...'!$C$118:$K$227</definedName>
    <definedName name="_xlnm._FilterDatabase" localSheetId="11" hidden="1">'04 - Oprava P2667'!$C$122:$K$234</definedName>
    <definedName name="_xlnm._FilterDatabase" localSheetId="4" hidden="1">'04 - Oprava žel. svršku S...'!$C$118:$K$216</definedName>
    <definedName name="_xlnm._FilterDatabase" localSheetId="12" hidden="1">'07 - VRN'!$C$116:$K$140</definedName>
    <definedName name="_xlnm.Print_Titles" localSheetId="5">'01 - Nástupiště Hovorčovice'!$123:$123</definedName>
    <definedName name="_xlnm.Print_Titles" localSheetId="8">'01 - Oprava P2660'!$122:$122</definedName>
    <definedName name="_xlnm.Print_Titles" localSheetId="1">'01 - Oprava žel. svršku  ...'!$118:$118</definedName>
    <definedName name="_xlnm.Print_Titles" localSheetId="6">'02 - Nástupiště Zlonín'!$123:$123</definedName>
    <definedName name="_xlnm.Print_Titles" localSheetId="9">'02 - Oprava P2661'!$122:$122</definedName>
    <definedName name="_xlnm.Print_Titles" localSheetId="2">'02 - Oprava žel. svršku M...'!$118:$118</definedName>
    <definedName name="_xlnm.Print_Titles" localSheetId="7">'03 - Nástupiště Kojetice'!$123:$123</definedName>
    <definedName name="_xlnm.Print_Titles" localSheetId="10">'03 - Oprava P2665'!$122:$122</definedName>
    <definedName name="_xlnm.Print_Titles" localSheetId="3">'03 - Oprava žel. svršku Č...'!$118:$118</definedName>
    <definedName name="_xlnm.Print_Titles" localSheetId="11">'04 - Oprava P2667'!$122:$122</definedName>
    <definedName name="_xlnm.Print_Titles" localSheetId="4">'04 - Oprava žel. svršku S...'!$118:$118</definedName>
    <definedName name="_xlnm.Print_Titles" localSheetId="12">'07 - VRN'!$116:$116</definedName>
    <definedName name="_xlnm.Print_Titles" localSheetId="0">'Rekapitulace stavby'!$92:$92</definedName>
    <definedName name="_xlnm.Print_Titles" localSheetId="13">'Seznam figur'!$9:$9</definedName>
    <definedName name="_xlnm.Print_Area" localSheetId="5">'01 - Nástupiště Hovorčovice'!$C$4:$J$76,'01 - Nástupiště Hovorčovice'!$C$82:$J$103,'01 - Nástupiště Hovorčovice'!$C$109:$K$199</definedName>
    <definedName name="_xlnm.Print_Area" localSheetId="8">'01 - Oprava P2660'!$C$4:$J$76,'01 - Oprava P2660'!$C$82:$J$102,'01 - Oprava P2660'!$C$108:$K$216</definedName>
    <definedName name="_xlnm.Print_Area" localSheetId="1">'01 - Oprava žel. svršku  ...'!$C$4:$J$76,'01 - Oprava žel. svršku  ...'!$C$82:$J$100,'01 - Oprava žel. svršku  ...'!$C$106:$K$198</definedName>
    <definedName name="_xlnm.Print_Area" localSheetId="6">'02 - Nástupiště Zlonín'!$C$4:$J$76,'02 - Nástupiště Zlonín'!$C$82:$J$103,'02 - Nástupiště Zlonín'!$C$109:$K$198</definedName>
    <definedName name="_xlnm.Print_Area" localSheetId="9">'02 - Oprava P2661'!$C$4:$J$76,'02 - Oprava P2661'!$C$82:$J$102,'02 - Oprava P2661'!$C$108:$K$173</definedName>
    <definedName name="_xlnm.Print_Area" localSheetId="2">'02 - Oprava žel. svršku M...'!$C$4:$J$76,'02 - Oprava žel. svršku M...'!$C$82:$J$100,'02 - Oprava žel. svršku M...'!$C$106:$K$189</definedName>
    <definedName name="_xlnm.Print_Area" localSheetId="7">'03 - Nástupiště Kojetice'!$C$4:$J$76,'03 - Nástupiště Kojetice'!$C$82:$J$103,'03 - Nástupiště Kojetice'!$C$109:$K$204</definedName>
    <definedName name="_xlnm.Print_Area" localSheetId="10">'03 - Oprava P2665'!$C$4:$J$76,'03 - Oprava P2665'!$C$82:$J$102,'03 - Oprava P2665'!$C$108:$K$238</definedName>
    <definedName name="_xlnm.Print_Area" localSheetId="3">'03 - Oprava žel. svršku Č...'!$C$4:$J$76,'03 - Oprava žel. svršku Č...'!$C$82:$J$100,'03 - Oprava žel. svršku Č...'!$C$106:$K$227</definedName>
    <definedName name="_xlnm.Print_Area" localSheetId="11">'04 - Oprava P2667'!$C$4:$J$76,'04 - Oprava P2667'!$C$82:$J$102,'04 - Oprava P2667'!$C$108:$K$234</definedName>
    <definedName name="_xlnm.Print_Area" localSheetId="4">'04 - Oprava žel. svršku S...'!$C$4:$J$76,'04 - Oprava žel. svršku S...'!$C$82:$J$100,'04 - Oprava žel. svršku S...'!$C$106:$K$216</definedName>
    <definedName name="_xlnm.Print_Area" localSheetId="12">'07 - VRN'!$C$4:$J$76,'07 - VRN'!$C$82:$J$98,'07 - VRN'!$C$104:$K$140</definedName>
    <definedName name="_xlnm.Print_Area" localSheetId="0">'Rekapitulace stavby'!$D$4:$AO$76,'Rekapitulace stavby'!$C$82:$AQ$109</definedName>
    <definedName name="_xlnm.Print_Area" localSheetId="13">'Seznam figur'!$C$4:$G$15</definedName>
  </definedNames>
  <calcPr calcId="191029"/>
</workbook>
</file>

<file path=xl/calcChain.xml><?xml version="1.0" encoding="utf-8"?>
<calcChain xmlns="http://schemas.openxmlformats.org/spreadsheetml/2006/main">
  <c r="D7" i="14" l="1"/>
  <c r="J37" i="13"/>
  <c r="J36" i="13"/>
  <c r="AY108" i="1"/>
  <c r="J35" i="13"/>
  <c r="AX108" i="1" s="1"/>
  <c r="BI138" i="13"/>
  <c r="BH138" i="13"/>
  <c r="BG138" i="13"/>
  <c r="BF138" i="13"/>
  <c r="T138" i="13"/>
  <c r="R138" i="13"/>
  <c r="P138" i="13"/>
  <c r="BI135" i="13"/>
  <c r="BH135" i="13"/>
  <c r="BG135" i="13"/>
  <c r="BF135" i="13"/>
  <c r="T135" i="13"/>
  <c r="R135" i="13"/>
  <c r="P135" i="13"/>
  <c r="BI132" i="13"/>
  <c r="BH132" i="13"/>
  <c r="BG132" i="13"/>
  <c r="BF132" i="13"/>
  <c r="T132" i="13"/>
  <c r="R132" i="13"/>
  <c r="P132" i="13"/>
  <c r="BI125" i="13"/>
  <c r="BH125" i="13"/>
  <c r="BG125" i="13"/>
  <c r="BF125" i="13"/>
  <c r="T125" i="13"/>
  <c r="R125" i="13"/>
  <c r="P125" i="13"/>
  <c r="BI122" i="13"/>
  <c r="BH122" i="13"/>
  <c r="BG122" i="13"/>
  <c r="BF122" i="13"/>
  <c r="T122" i="13"/>
  <c r="R122" i="13"/>
  <c r="P122" i="13"/>
  <c r="BI119" i="13"/>
  <c r="BH119" i="13"/>
  <c r="BG119" i="13"/>
  <c r="BF119" i="13"/>
  <c r="T119" i="13"/>
  <c r="R119" i="13"/>
  <c r="P119" i="13"/>
  <c r="F111" i="13"/>
  <c r="E109" i="13"/>
  <c r="F89" i="13"/>
  <c r="E87" i="13"/>
  <c r="J24" i="13"/>
  <c r="E24" i="13"/>
  <c r="J92" i="13"/>
  <c r="J23" i="13"/>
  <c r="J21" i="13"/>
  <c r="E21" i="13"/>
  <c r="J113" i="13" s="1"/>
  <c r="J20" i="13"/>
  <c r="J18" i="13"/>
  <c r="E18" i="13"/>
  <c r="F92" i="13" s="1"/>
  <c r="J17" i="13"/>
  <c r="J15" i="13"/>
  <c r="E15" i="13"/>
  <c r="F113" i="13" s="1"/>
  <c r="J14" i="13"/>
  <c r="J12" i="13"/>
  <c r="J89" i="13" s="1"/>
  <c r="E7" i="13"/>
  <c r="E107" i="13" s="1"/>
  <c r="J39" i="12"/>
  <c r="J38" i="12"/>
  <c r="AY107" i="1" s="1"/>
  <c r="J37" i="12"/>
  <c r="AX107" i="1" s="1"/>
  <c r="BI232" i="12"/>
  <c r="BH232" i="12"/>
  <c r="BG232" i="12"/>
  <c r="BF232" i="12"/>
  <c r="T232" i="12"/>
  <c r="R232" i="12"/>
  <c r="P232" i="12"/>
  <c r="BI228" i="12"/>
  <c r="BH228" i="12"/>
  <c r="BG228" i="12"/>
  <c r="BF228" i="12"/>
  <c r="T228" i="12"/>
  <c r="R228" i="12"/>
  <c r="P228" i="12"/>
  <c r="BI225" i="12"/>
  <c r="BH225" i="12"/>
  <c r="BG225" i="12"/>
  <c r="BF225" i="12"/>
  <c r="T225" i="12"/>
  <c r="R225" i="12"/>
  <c r="P225" i="12"/>
  <c r="BI221" i="12"/>
  <c r="BH221" i="12"/>
  <c r="BG221" i="12"/>
  <c r="BF221" i="12"/>
  <c r="T221" i="12"/>
  <c r="R221" i="12"/>
  <c r="P221" i="12"/>
  <c r="BI214" i="12"/>
  <c r="BH214" i="12"/>
  <c r="BG214" i="12"/>
  <c r="BF214" i="12"/>
  <c r="T214" i="12"/>
  <c r="R214" i="12"/>
  <c r="P214" i="12"/>
  <c r="BI211" i="12"/>
  <c r="BH211" i="12"/>
  <c r="BG211" i="12"/>
  <c r="BF211" i="12"/>
  <c r="T211" i="12"/>
  <c r="R211" i="12"/>
  <c r="P211" i="12"/>
  <c r="BI208" i="12"/>
  <c r="BH208" i="12"/>
  <c r="BG208" i="12"/>
  <c r="BF208" i="12"/>
  <c r="T208" i="12"/>
  <c r="R208" i="12"/>
  <c r="P208" i="12"/>
  <c r="BI204" i="12"/>
  <c r="BH204" i="12"/>
  <c r="BG204" i="12"/>
  <c r="BF204" i="12"/>
  <c r="T204" i="12"/>
  <c r="R204" i="12"/>
  <c r="P204" i="12"/>
  <c r="BI200" i="12"/>
  <c r="BH200" i="12"/>
  <c r="BG200" i="12"/>
  <c r="BF200" i="12"/>
  <c r="T200" i="12"/>
  <c r="R200" i="12"/>
  <c r="P200" i="12"/>
  <c r="BI197" i="12"/>
  <c r="BH197" i="12"/>
  <c r="BG197" i="12"/>
  <c r="BF197" i="12"/>
  <c r="T197" i="12"/>
  <c r="R197" i="12"/>
  <c r="P197" i="12"/>
  <c r="BI193" i="12"/>
  <c r="BH193" i="12"/>
  <c r="BG193" i="12"/>
  <c r="BF193" i="12"/>
  <c r="T193" i="12"/>
  <c r="R193" i="12"/>
  <c r="P193" i="12"/>
  <c r="BI189" i="12"/>
  <c r="BH189" i="12"/>
  <c r="BG189" i="12"/>
  <c r="BF189" i="12"/>
  <c r="T189" i="12"/>
  <c r="R189" i="12"/>
  <c r="P189" i="12"/>
  <c r="BI186" i="12"/>
  <c r="BH186" i="12"/>
  <c r="BG186" i="12"/>
  <c r="BF186" i="12"/>
  <c r="T186" i="12"/>
  <c r="R186" i="12"/>
  <c r="P186" i="12"/>
  <c r="BI183" i="12"/>
  <c r="BH183" i="12"/>
  <c r="BG183" i="12"/>
  <c r="BF183" i="12"/>
  <c r="T183" i="12"/>
  <c r="R183" i="12"/>
  <c r="P183" i="12"/>
  <c r="BI180" i="12"/>
  <c r="BH180" i="12"/>
  <c r="BG180" i="12"/>
  <c r="BF180" i="12"/>
  <c r="T180" i="12"/>
  <c r="R180" i="12"/>
  <c r="P180" i="12"/>
  <c r="BI177" i="12"/>
  <c r="BH177" i="12"/>
  <c r="BG177" i="12"/>
  <c r="BF177" i="12"/>
  <c r="T177" i="12"/>
  <c r="R177" i="12"/>
  <c r="P177" i="12"/>
  <c r="BI174" i="12"/>
  <c r="BH174" i="12"/>
  <c r="BG174" i="12"/>
  <c r="BF174" i="12"/>
  <c r="T174" i="12"/>
  <c r="R174" i="12"/>
  <c r="P174" i="12"/>
  <c r="BI171" i="12"/>
  <c r="BH171" i="12"/>
  <c r="BG171" i="12"/>
  <c r="BF171" i="12"/>
  <c r="T171" i="12"/>
  <c r="R171" i="12"/>
  <c r="P171" i="12"/>
  <c r="BI168" i="12"/>
  <c r="BH168" i="12"/>
  <c r="BG168" i="12"/>
  <c r="BF168" i="12"/>
  <c r="T168" i="12"/>
  <c r="R168" i="12"/>
  <c r="P168" i="12"/>
  <c r="BI165" i="12"/>
  <c r="BH165" i="12"/>
  <c r="BG165" i="12"/>
  <c r="BF165" i="12"/>
  <c r="T165" i="12"/>
  <c r="R165" i="12"/>
  <c r="P165" i="12"/>
  <c r="BI162" i="12"/>
  <c r="BH162" i="12"/>
  <c r="BG162" i="12"/>
  <c r="BF162" i="12"/>
  <c r="T162" i="12"/>
  <c r="R162" i="12"/>
  <c r="P162" i="12"/>
  <c r="BI159" i="12"/>
  <c r="BH159" i="12"/>
  <c r="BG159" i="12"/>
  <c r="BF159" i="12"/>
  <c r="T159" i="12"/>
  <c r="R159" i="12"/>
  <c r="P159" i="12"/>
  <c r="BI155" i="12"/>
  <c r="BH155" i="12"/>
  <c r="BG155" i="12"/>
  <c r="BF155" i="12"/>
  <c r="T155" i="12"/>
  <c r="R155" i="12"/>
  <c r="P155" i="12"/>
  <c r="BI152" i="12"/>
  <c r="BH152" i="12"/>
  <c r="BG152" i="12"/>
  <c r="BF152" i="12"/>
  <c r="T152" i="12"/>
  <c r="R152" i="12"/>
  <c r="P152" i="12"/>
  <c r="BI148" i="12"/>
  <c r="BH148" i="12"/>
  <c r="BG148" i="12"/>
  <c r="BF148" i="12"/>
  <c r="T148" i="12"/>
  <c r="R148" i="12"/>
  <c r="P148" i="12"/>
  <c r="BI144" i="12"/>
  <c r="BH144" i="12"/>
  <c r="BG144" i="12"/>
  <c r="BF144" i="12"/>
  <c r="T144" i="12"/>
  <c r="R144" i="12"/>
  <c r="P144" i="12"/>
  <c r="BI141" i="12"/>
  <c r="BH141" i="12"/>
  <c r="BG141" i="12"/>
  <c r="BF141" i="12"/>
  <c r="T141" i="12"/>
  <c r="R141" i="12"/>
  <c r="P141" i="12"/>
  <c r="BI138" i="12"/>
  <c r="BH138" i="12"/>
  <c r="BG138" i="12"/>
  <c r="BF138" i="12"/>
  <c r="T138" i="12"/>
  <c r="R138" i="12"/>
  <c r="P138" i="12"/>
  <c r="BI135" i="12"/>
  <c r="BH135" i="12"/>
  <c r="BG135" i="12"/>
  <c r="BF135" i="12"/>
  <c r="T135" i="12"/>
  <c r="R135" i="12"/>
  <c r="P135" i="12"/>
  <c r="BI132" i="12"/>
  <c r="BH132" i="12"/>
  <c r="BG132" i="12"/>
  <c r="BF132" i="12"/>
  <c r="T132" i="12"/>
  <c r="R132" i="12"/>
  <c r="P132" i="12"/>
  <c r="BI129" i="12"/>
  <c r="BH129" i="12"/>
  <c r="BG129" i="12"/>
  <c r="BF129" i="12"/>
  <c r="T129" i="12"/>
  <c r="R129" i="12"/>
  <c r="P129" i="12"/>
  <c r="BI126" i="12"/>
  <c r="BH126" i="12"/>
  <c r="BG126" i="12"/>
  <c r="BF126" i="12"/>
  <c r="T126" i="12"/>
  <c r="R126" i="12"/>
  <c r="P126" i="12"/>
  <c r="F117" i="12"/>
  <c r="E115" i="12"/>
  <c r="F91" i="12"/>
  <c r="E89" i="12"/>
  <c r="J26" i="12"/>
  <c r="E26" i="12"/>
  <c r="J94" i="12"/>
  <c r="J25" i="12"/>
  <c r="J23" i="12"/>
  <c r="E23" i="12"/>
  <c r="J119" i="12" s="1"/>
  <c r="J22" i="12"/>
  <c r="J20" i="12"/>
  <c r="E20" i="12"/>
  <c r="F120" i="12" s="1"/>
  <c r="J19" i="12"/>
  <c r="J17" i="12"/>
  <c r="E17" i="12"/>
  <c r="F93" i="12"/>
  <c r="J16" i="12"/>
  <c r="J14" i="12"/>
  <c r="J91" i="12" s="1"/>
  <c r="E7" i="12"/>
  <c r="E85" i="12" s="1"/>
  <c r="J39" i="11"/>
  <c r="J38" i="11"/>
  <c r="AY106" i="1" s="1"/>
  <c r="J37" i="11"/>
  <c r="AX106" i="1" s="1"/>
  <c r="BI236" i="11"/>
  <c r="BH236" i="11"/>
  <c r="BG236" i="11"/>
  <c r="BF236" i="11"/>
  <c r="T236" i="11"/>
  <c r="R236" i="11"/>
  <c r="P236" i="11"/>
  <c r="BI233" i="11"/>
  <c r="BH233" i="11"/>
  <c r="BG233" i="11"/>
  <c r="BF233" i="11"/>
  <c r="T233" i="11"/>
  <c r="R233" i="11"/>
  <c r="P233" i="11"/>
  <c r="BI230" i="11"/>
  <c r="BH230" i="11"/>
  <c r="BG230" i="11"/>
  <c r="BF230" i="11"/>
  <c r="T230" i="11"/>
  <c r="R230" i="11"/>
  <c r="P230" i="11"/>
  <c r="BI226" i="11"/>
  <c r="BH226" i="11"/>
  <c r="BG226" i="11"/>
  <c r="BF226" i="11"/>
  <c r="T226" i="11"/>
  <c r="R226" i="11"/>
  <c r="P226" i="11"/>
  <c r="BI223" i="11"/>
  <c r="BH223" i="11"/>
  <c r="BG223" i="11"/>
  <c r="BF223" i="11"/>
  <c r="T223" i="11"/>
  <c r="R223" i="11"/>
  <c r="P223" i="11"/>
  <c r="BI219" i="11"/>
  <c r="BH219" i="11"/>
  <c r="BG219" i="11"/>
  <c r="BF219" i="11"/>
  <c r="T219" i="11"/>
  <c r="R219" i="11"/>
  <c r="P219" i="11"/>
  <c r="BI216" i="11"/>
  <c r="BH216" i="11"/>
  <c r="BG216" i="11"/>
  <c r="BF216" i="11"/>
  <c r="T216" i="11"/>
  <c r="R216" i="11"/>
  <c r="P216" i="11"/>
  <c r="BI213" i="11"/>
  <c r="BH213" i="11"/>
  <c r="BG213" i="11"/>
  <c r="BF213" i="11"/>
  <c r="T213" i="11"/>
  <c r="R213" i="11"/>
  <c r="P213" i="11"/>
  <c r="BI209" i="11"/>
  <c r="BH209" i="11"/>
  <c r="BG209" i="11"/>
  <c r="BF209" i="11"/>
  <c r="T209" i="11"/>
  <c r="R209" i="11"/>
  <c r="P209" i="11"/>
  <c r="BI206" i="11"/>
  <c r="BH206" i="11"/>
  <c r="BG206" i="11"/>
  <c r="BF206" i="11"/>
  <c r="T206" i="11"/>
  <c r="R206" i="11"/>
  <c r="P206" i="11"/>
  <c r="BI203" i="11"/>
  <c r="BH203" i="11"/>
  <c r="BG203" i="11"/>
  <c r="BF203" i="11"/>
  <c r="T203" i="11"/>
  <c r="R203" i="11"/>
  <c r="P203" i="11"/>
  <c r="BI199" i="11"/>
  <c r="BH199" i="11"/>
  <c r="BG199" i="11"/>
  <c r="BF199" i="11"/>
  <c r="T199" i="11"/>
  <c r="R199" i="11"/>
  <c r="P199" i="11"/>
  <c r="BI196" i="11"/>
  <c r="BH196" i="11"/>
  <c r="BG196" i="11"/>
  <c r="BF196" i="11"/>
  <c r="T196" i="11"/>
  <c r="R196" i="11"/>
  <c r="P196" i="11"/>
  <c r="BI192" i="11"/>
  <c r="BH192" i="11"/>
  <c r="BG192" i="11"/>
  <c r="BF192" i="11"/>
  <c r="T192" i="11"/>
  <c r="R192" i="11"/>
  <c r="P192" i="11"/>
  <c r="BI189" i="11"/>
  <c r="BH189" i="11"/>
  <c r="BG189" i="11"/>
  <c r="BF189" i="11"/>
  <c r="T189" i="11"/>
  <c r="R189" i="11"/>
  <c r="P189" i="11"/>
  <c r="BI186" i="11"/>
  <c r="BH186" i="11"/>
  <c r="BG186" i="11"/>
  <c r="BF186" i="11"/>
  <c r="T186" i="11"/>
  <c r="R186" i="11"/>
  <c r="P186" i="11"/>
  <c r="BI183" i="11"/>
  <c r="BH183" i="11"/>
  <c r="BG183" i="11"/>
  <c r="BF183" i="11"/>
  <c r="T183" i="11"/>
  <c r="R183" i="11"/>
  <c r="P183" i="11"/>
  <c r="BI180" i="11"/>
  <c r="BH180" i="11"/>
  <c r="BG180" i="11"/>
  <c r="BF180" i="11"/>
  <c r="T180" i="11"/>
  <c r="R180" i="11"/>
  <c r="P180" i="11"/>
  <c r="BI177" i="11"/>
  <c r="BH177" i="11"/>
  <c r="BG177" i="11"/>
  <c r="BF177" i="11"/>
  <c r="T177" i="11"/>
  <c r="R177" i="11"/>
  <c r="P177" i="11"/>
  <c r="BI174" i="11"/>
  <c r="BH174" i="11"/>
  <c r="BG174" i="11"/>
  <c r="BF174" i="11"/>
  <c r="T174" i="11"/>
  <c r="R174" i="11"/>
  <c r="P174" i="11"/>
  <c r="BI171" i="11"/>
  <c r="BH171" i="11"/>
  <c r="BG171" i="11"/>
  <c r="BF171" i="11"/>
  <c r="T171" i="11"/>
  <c r="R171" i="11"/>
  <c r="P171" i="11"/>
  <c r="BI168" i="11"/>
  <c r="BH168" i="11"/>
  <c r="BG168" i="11"/>
  <c r="BF168" i="11"/>
  <c r="T168" i="11"/>
  <c r="R168" i="11"/>
  <c r="P168" i="11"/>
  <c r="BI165" i="11"/>
  <c r="BH165" i="11"/>
  <c r="BG165" i="11"/>
  <c r="BF165" i="11"/>
  <c r="T165" i="11"/>
  <c r="R165" i="11"/>
  <c r="P165" i="11"/>
  <c r="BI162" i="11"/>
  <c r="BH162" i="11"/>
  <c r="BG162" i="11"/>
  <c r="BF162" i="11"/>
  <c r="T162" i="11"/>
  <c r="R162" i="11"/>
  <c r="P162" i="11"/>
  <c r="BI159" i="11"/>
  <c r="BH159" i="11"/>
  <c r="BG159" i="11"/>
  <c r="BF159" i="11"/>
  <c r="T159" i="11"/>
  <c r="R159" i="11"/>
  <c r="P159" i="11"/>
  <c r="BI156" i="11"/>
  <c r="BH156" i="11"/>
  <c r="BG156" i="11"/>
  <c r="BF156" i="11"/>
  <c r="T156" i="11"/>
  <c r="R156" i="11"/>
  <c r="P156" i="11"/>
  <c r="BI153" i="11"/>
  <c r="BH153" i="11"/>
  <c r="BG153" i="11"/>
  <c r="BF153" i="11"/>
  <c r="T153" i="11"/>
  <c r="R153" i="11"/>
  <c r="P153" i="1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42" i="11"/>
  <c r="BH142" i="11"/>
  <c r="BG142" i="11"/>
  <c r="BF142" i="11"/>
  <c r="T142" i="11"/>
  <c r="R142" i="11"/>
  <c r="P142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2" i="11"/>
  <c r="BH132" i="11"/>
  <c r="BG132" i="11"/>
  <c r="BF132" i="11"/>
  <c r="T132" i="11"/>
  <c r="R132" i="11"/>
  <c r="P132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F117" i="11"/>
  <c r="E115" i="11"/>
  <c r="F91" i="11"/>
  <c r="E89" i="11"/>
  <c r="J26" i="11"/>
  <c r="E26" i="11"/>
  <c r="J120" i="11" s="1"/>
  <c r="J25" i="11"/>
  <c r="J23" i="11"/>
  <c r="E23" i="11"/>
  <c r="J119" i="11" s="1"/>
  <c r="J22" i="11"/>
  <c r="J20" i="11"/>
  <c r="E20" i="11"/>
  <c r="F94" i="11"/>
  <c r="J19" i="11"/>
  <c r="J17" i="11"/>
  <c r="E17" i="11"/>
  <c r="F119" i="11" s="1"/>
  <c r="J16" i="11"/>
  <c r="J14" i="11"/>
  <c r="J117" i="11" s="1"/>
  <c r="E7" i="11"/>
  <c r="E85" i="11"/>
  <c r="J39" i="10"/>
  <c r="J38" i="10"/>
  <c r="AY105" i="1" s="1"/>
  <c r="J37" i="10"/>
  <c r="AX105" i="1" s="1"/>
  <c r="BI171" i="10"/>
  <c r="BH171" i="10"/>
  <c r="BG171" i="10"/>
  <c r="BF171" i="10"/>
  <c r="T171" i="10"/>
  <c r="R171" i="10"/>
  <c r="P171" i="10"/>
  <c r="BI167" i="10"/>
  <c r="BH167" i="10"/>
  <c r="BG167" i="10"/>
  <c r="BF167" i="10"/>
  <c r="T167" i="10"/>
  <c r="R167" i="10"/>
  <c r="P167" i="10"/>
  <c r="BI164" i="10"/>
  <c r="BH164" i="10"/>
  <c r="BG164" i="10"/>
  <c r="BF164" i="10"/>
  <c r="T164" i="10"/>
  <c r="R164" i="10"/>
  <c r="P164" i="10"/>
  <c r="BI161" i="10"/>
  <c r="BH161" i="10"/>
  <c r="BG161" i="10"/>
  <c r="BF161" i="10"/>
  <c r="T161" i="10"/>
  <c r="R161" i="10"/>
  <c r="P161" i="10"/>
  <c r="BI157" i="10"/>
  <c r="BH157" i="10"/>
  <c r="BG157" i="10"/>
  <c r="BF157" i="10"/>
  <c r="T157" i="10"/>
  <c r="R157" i="10"/>
  <c r="P157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R151" i="10"/>
  <c r="P151" i="10"/>
  <c r="BI148" i="10"/>
  <c r="BH148" i="10"/>
  <c r="BG148" i="10"/>
  <c r="BF148" i="10"/>
  <c r="T148" i="10"/>
  <c r="R148" i="10"/>
  <c r="P148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29" i="10"/>
  <c r="BH129" i="10"/>
  <c r="BG129" i="10"/>
  <c r="BF129" i="10"/>
  <c r="T129" i="10"/>
  <c r="R129" i="10"/>
  <c r="P129" i="10"/>
  <c r="BI126" i="10"/>
  <c r="BH126" i="10"/>
  <c r="BG126" i="10"/>
  <c r="BF126" i="10"/>
  <c r="T126" i="10"/>
  <c r="R126" i="10"/>
  <c r="P126" i="10"/>
  <c r="F117" i="10"/>
  <c r="E115" i="10"/>
  <c r="F91" i="10"/>
  <c r="E89" i="10"/>
  <c r="J26" i="10"/>
  <c r="E26" i="10"/>
  <c r="J94" i="10" s="1"/>
  <c r="J25" i="10"/>
  <c r="J23" i="10"/>
  <c r="E23" i="10"/>
  <c r="J119" i="10"/>
  <c r="J22" i="10"/>
  <c r="J20" i="10"/>
  <c r="E20" i="10"/>
  <c r="F94" i="10"/>
  <c r="J19" i="10"/>
  <c r="J17" i="10"/>
  <c r="E17" i="10"/>
  <c r="F93" i="10" s="1"/>
  <c r="J16" i="10"/>
  <c r="J14" i="10"/>
  <c r="J117" i="10" s="1"/>
  <c r="E7" i="10"/>
  <c r="E111" i="10" s="1"/>
  <c r="J39" i="9"/>
  <c r="J38" i="9"/>
  <c r="AY104" i="1"/>
  <c r="J37" i="9"/>
  <c r="AX104" i="1" s="1"/>
  <c r="BI214" i="9"/>
  <c r="BH214" i="9"/>
  <c r="BG214" i="9"/>
  <c r="BF214" i="9"/>
  <c r="T214" i="9"/>
  <c r="R214" i="9"/>
  <c r="P214" i="9"/>
  <c r="BI210" i="9"/>
  <c r="BH210" i="9"/>
  <c r="BG210" i="9"/>
  <c r="BF210" i="9"/>
  <c r="T210" i="9"/>
  <c r="R210" i="9"/>
  <c r="P210" i="9"/>
  <c r="BI207" i="9"/>
  <c r="BH207" i="9"/>
  <c r="BG207" i="9"/>
  <c r="BF207" i="9"/>
  <c r="T207" i="9"/>
  <c r="R207" i="9"/>
  <c r="P207" i="9"/>
  <c r="BI204" i="9"/>
  <c r="BH204" i="9"/>
  <c r="BG204" i="9"/>
  <c r="BF204" i="9"/>
  <c r="T204" i="9"/>
  <c r="R204" i="9"/>
  <c r="P204" i="9"/>
  <c r="BI197" i="9"/>
  <c r="BH197" i="9"/>
  <c r="BG197" i="9"/>
  <c r="BF197" i="9"/>
  <c r="T197" i="9"/>
  <c r="R197" i="9"/>
  <c r="P197" i="9"/>
  <c r="BI194" i="9"/>
  <c r="BH194" i="9"/>
  <c r="BG194" i="9"/>
  <c r="BF194" i="9"/>
  <c r="T194" i="9"/>
  <c r="R194" i="9"/>
  <c r="P194" i="9"/>
  <c r="BI191" i="9"/>
  <c r="BH191" i="9"/>
  <c r="BG191" i="9"/>
  <c r="BF191" i="9"/>
  <c r="T191" i="9"/>
  <c r="R191" i="9"/>
  <c r="P191" i="9"/>
  <c r="BI186" i="9"/>
  <c r="BH186" i="9"/>
  <c r="BG186" i="9"/>
  <c r="BF186" i="9"/>
  <c r="T186" i="9"/>
  <c r="R186" i="9"/>
  <c r="P186" i="9"/>
  <c r="BI183" i="9"/>
  <c r="BH183" i="9"/>
  <c r="BG183" i="9"/>
  <c r="BF183" i="9"/>
  <c r="T183" i="9"/>
  <c r="R183" i="9"/>
  <c r="P183" i="9"/>
  <c r="BI180" i="9"/>
  <c r="BH180" i="9"/>
  <c r="BG180" i="9"/>
  <c r="BF180" i="9"/>
  <c r="T180" i="9"/>
  <c r="R180" i="9"/>
  <c r="P180" i="9"/>
  <c r="BI177" i="9"/>
  <c r="BH177" i="9"/>
  <c r="BG177" i="9"/>
  <c r="BF177" i="9"/>
  <c r="T177" i="9"/>
  <c r="R177" i="9"/>
  <c r="P177" i="9"/>
  <c r="BI174" i="9"/>
  <c r="BH174" i="9"/>
  <c r="BG174" i="9"/>
  <c r="BF174" i="9"/>
  <c r="T174" i="9"/>
  <c r="R174" i="9"/>
  <c r="P174" i="9"/>
  <c r="BI171" i="9"/>
  <c r="BH171" i="9"/>
  <c r="BG171" i="9"/>
  <c r="BF171" i="9"/>
  <c r="T171" i="9"/>
  <c r="R171" i="9"/>
  <c r="P171" i="9"/>
  <c r="BI168" i="9"/>
  <c r="BH168" i="9"/>
  <c r="BG168" i="9"/>
  <c r="BF168" i="9"/>
  <c r="T168" i="9"/>
  <c r="R168" i="9"/>
  <c r="P168" i="9"/>
  <c r="BI165" i="9"/>
  <c r="BH165" i="9"/>
  <c r="BG165" i="9"/>
  <c r="BF165" i="9"/>
  <c r="T165" i="9"/>
  <c r="R165" i="9"/>
  <c r="P165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6" i="9"/>
  <c r="BH156" i="9"/>
  <c r="BG156" i="9"/>
  <c r="BF156" i="9"/>
  <c r="T156" i="9"/>
  <c r="R156" i="9"/>
  <c r="P156" i="9"/>
  <c r="BI153" i="9"/>
  <c r="BH153" i="9"/>
  <c r="BG153" i="9"/>
  <c r="BF153" i="9"/>
  <c r="T153" i="9"/>
  <c r="R153" i="9"/>
  <c r="P153" i="9"/>
  <c r="BI150" i="9"/>
  <c r="BH150" i="9"/>
  <c r="BG150" i="9"/>
  <c r="BF150" i="9"/>
  <c r="T150" i="9"/>
  <c r="R150" i="9"/>
  <c r="P150" i="9"/>
  <c r="BI146" i="9"/>
  <c r="BH146" i="9"/>
  <c r="BG146" i="9"/>
  <c r="BF146" i="9"/>
  <c r="T146" i="9"/>
  <c r="R146" i="9"/>
  <c r="P146" i="9"/>
  <c r="BI143" i="9"/>
  <c r="BH143" i="9"/>
  <c r="BG143" i="9"/>
  <c r="BF143" i="9"/>
  <c r="T143" i="9"/>
  <c r="R143" i="9"/>
  <c r="P143" i="9"/>
  <c r="BI139" i="9"/>
  <c r="BH139" i="9"/>
  <c r="BG139" i="9"/>
  <c r="BF139" i="9"/>
  <c r="T139" i="9"/>
  <c r="R139" i="9"/>
  <c r="P139" i="9"/>
  <c r="BI135" i="9"/>
  <c r="BH135" i="9"/>
  <c r="BG135" i="9"/>
  <c r="BF135" i="9"/>
  <c r="T135" i="9"/>
  <c r="R135" i="9"/>
  <c r="P135" i="9"/>
  <c r="BI132" i="9"/>
  <c r="BH132" i="9"/>
  <c r="BG132" i="9"/>
  <c r="BF132" i="9"/>
  <c r="T132" i="9"/>
  <c r="R132" i="9"/>
  <c r="P132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F117" i="9"/>
  <c r="E115" i="9"/>
  <c r="F91" i="9"/>
  <c r="E89" i="9"/>
  <c r="J26" i="9"/>
  <c r="E26" i="9"/>
  <c r="J120" i="9" s="1"/>
  <c r="J25" i="9"/>
  <c r="J23" i="9"/>
  <c r="E23" i="9"/>
  <c r="J119" i="9" s="1"/>
  <c r="J22" i="9"/>
  <c r="J20" i="9"/>
  <c r="E20" i="9"/>
  <c r="F94" i="9"/>
  <c r="J19" i="9"/>
  <c r="J17" i="9"/>
  <c r="E17" i="9"/>
  <c r="F93" i="9" s="1"/>
  <c r="J16" i="9"/>
  <c r="J14" i="9"/>
  <c r="J91" i="9" s="1"/>
  <c r="E7" i="9"/>
  <c r="E111" i="9"/>
  <c r="J39" i="8"/>
  <c r="J38" i="8"/>
  <c r="AY102" i="1" s="1"/>
  <c r="J37" i="8"/>
  <c r="AX102" i="1" s="1"/>
  <c r="BI201" i="8"/>
  <c r="BH201" i="8"/>
  <c r="BG201" i="8"/>
  <c r="BF201" i="8"/>
  <c r="T201" i="8"/>
  <c r="R201" i="8"/>
  <c r="P201" i="8"/>
  <c r="BI197" i="8"/>
  <c r="BH197" i="8"/>
  <c r="BG197" i="8"/>
  <c r="BF197" i="8"/>
  <c r="T197" i="8"/>
  <c r="R197" i="8"/>
  <c r="P197" i="8"/>
  <c r="BI193" i="8"/>
  <c r="BH193" i="8"/>
  <c r="BG193" i="8"/>
  <c r="BF193" i="8"/>
  <c r="T193" i="8"/>
  <c r="R193" i="8"/>
  <c r="P193" i="8"/>
  <c r="BI188" i="8"/>
  <c r="BH188" i="8"/>
  <c r="BG188" i="8"/>
  <c r="BF188" i="8"/>
  <c r="T188" i="8"/>
  <c r="R188" i="8"/>
  <c r="P188" i="8"/>
  <c r="BI185" i="8"/>
  <c r="BH185" i="8"/>
  <c r="BG185" i="8"/>
  <c r="BF185" i="8"/>
  <c r="T185" i="8"/>
  <c r="R185" i="8"/>
  <c r="P185" i="8"/>
  <c r="BI182" i="8"/>
  <c r="BH182" i="8"/>
  <c r="BG182" i="8"/>
  <c r="BF182" i="8"/>
  <c r="T182" i="8"/>
  <c r="R182" i="8"/>
  <c r="P182" i="8"/>
  <c r="BI178" i="8"/>
  <c r="BH178" i="8"/>
  <c r="BG178" i="8"/>
  <c r="BF178" i="8"/>
  <c r="T178" i="8"/>
  <c r="R178" i="8"/>
  <c r="P178" i="8"/>
  <c r="BI174" i="8"/>
  <c r="BH174" i="8"/>
  <c r="BG174" i="8"/>
  <c r="BF174" i="8"/>
  <c r="T174" i="8"/>
  <c r="R174" i="8"/>
  <c r="P174" i="8"/>
  <c r="BI169" i="8"/>
  <c r="BH169" i="8"/>
  <c r="BG169" i="8"/>
  <c r="BF169" i="8"/>
  <c r="T169" i="8"/>
  <c r="R169" i="8"/>
  <c r="P169" i="8"/>
  <c r="BI167" i="8"/>
  <c r="BH167" i="8"/>
  <c r="BG167" i="8"/>
  <c r="BF167" i="8"/>
  <c r="T167" i="8"/>
  <c r="R167" i="8"/>
  <c r="P167" i="8"/>
  <c r="BI164" i="8"/>
  <c r="BH164" i="8"/>
  <c r="BG164" i="8"/>
  <c r="BF164" i="8"/>
  <c r="T164" i="8"/>
  <c r="R164" i="8"/>
  <c r="P164" i="8"/>
  <c r="BI159" i="8"/>
  <c r="BH159" i="8"/>
  <c r="BG159" i="8"/>
  <c r="BF159" i="8"/>
  <c r="T159" i="8"/>
  <c r="R159" i="8"/>
  <c r="P159" i="8"/>
  <c r="BI155" i="8"/>
  <c r="BH155" i="8"/>
  <c r="BG155" i="8"/>
  <c r="BF155" i="8"/>
  <c r="T155" i="8"/>
  <c r="R155" i="8"/>
  <c r="P155" i="8"/>
  <c r="BI151" i="8"/>
  <c r="BH151" i="8"/>
  <c r="BG151" i="8"/>
  <c r="BF151" i="8"/>
  <c r="T151" i="8"/>
  <c r="R151" i="8"/>
  <c r="P151" i="8"/>
  <c r="BI147" i="8"/>
  <c r="BH147" i="8"/>
  <c r="BG147" i="8"/>
  <c r="BF147" i="8"/>
  <c r="T147" i="8"/>
  <c r="R147" i="8"/>
  <c r="P147" i="8"/>
  <c r="BI141" i="8"/>
  <c r="BH141" i="8"/>
  <c r="BG141" i="8"/>
  <c r="BF141" i="8"/>
  <c r="T141" i="8"/>
  <c r="R141" i="8"/>
  <c r="P141" i="8"/>
  <c r="BI137" i="8"/>
  <c r="BH137" i="8"/>
  <c r="BG137" i="8"/>
  <c r="BF137" i="8"/>
  <c r="T137" i="8"/>
  <c r="R137" i="8"/>
  <c r="P137" i="8"/>
  <c r="BI134" i="8"/>
  <c r="BH134" i="8"/>
  <c r="BG134" i="8"/>
  <c r="BF134" i="8"/>
  <c r="T134" i="8"/>
  <c r="R134" i="8"/>
  <c r="P134" i="8"/>
  <c r="BI131" i="8"/>
  <c r="BH131" i="8"/>
  <c r="BG131" i="8"/>
  <c r="BF131" i="8"/>
  <c r="T131" i="8"/>
  <c r="R131" i="8"/>
  <c r="P131" i="8"/>
  <c r="BI127" i="8"/>
  <c r="BH127" i="8"/>
  <c r="BG127" i="8"/>
  <c r="BF127" i="8"/>
  <c r="T127" i="8"/>
  <c r="R127" i="8"/>
  <c r="P127" i="8"/>
  <c r="F118" i="8"/>
  <c r="E116" i="8"/>
  <c r="F91" i="8"/>
  <c r="E89" i="8"/>
  <c r="J26" i="8"/>
  <c r="E26" i="8"/>
  <c r="J121" i="8" s="1"/>
  <c r="J25" i="8"/>
  <c r="J23" i="8"/>
  <c r="E23" i="8"/>
  <c r="J120" i="8" s="1"/>
  <c r="J22" i="8"/>
  <c r="J20" i="8"/>
  <c r="E20" i="8"/>
  <c r="F121" i="8"/>
  <c r="J19" i="8"/>
  <c r="J17" i="8"/>
  <c r="E17" i="8"/>
  <c r="F120" i="8" s="1"/>
  <c r="J16" i="8"/>
  <c r="J14" i="8"/>
  <c r="J91" i="8"/>
  <c r="E7" i="8"/>
  <c r="E112" i="8"/>
  <c r="J39" i="7"/>
  <c r="J38" i="7"/>
  <c r="AY101" i="1" s="1"/>
  <c r="J37" i="7"/>
  <c r="AX101" i="1" s="1"/>
  <c r="BI195" i="7"/>
  <c r="BH195" i="7"/>
  <c r="BG195" i="7"/>
  <c r="BF195" i="7"/>
  <c r="T195" i="7"/>
  <c r="R195" i="7"/>
  <c r="P195" i="7"/>
  <c r="BI191" i="7"/>
  <c r="BH191" i="7"/>
  <c r="BG191" i="7"/>
  <c r="BF191" i="7"/>
  <c r="T191" i="7"/>
  <c r="R191" i="7"/>
  <c r="P191" i="7"/>
  <c r="BI187" i="7"/>
  <c r="BH187" i="7"/>
  <c r="BG187" i="7"/>
  <c r="BF187" i="7"/>
  <c r="T187" i="7"/>
  <c r="R187" i="7"/>
  <c r="P187" i="7"/>
  <c r="BI182" i="7"/>
  <c r="BH182" i="7"/>
  <c r="BG182" i="7"/>
  <c r="BF182" i="7"/>
  <c r="T182" i="7"/>
  <c r="R182" i="7"/>
  <c r="P182" i="7"/>
  <c r="BI179" i="7"/>
  <c r="BH179" i="7"/>
  <c r="BG179" i="7"/>
  <c r="BF179" i="7"/>
  <c r="T179" i="7"/>
  <c r="R179" i="7"/>
  <c r="P179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6" i="7"/>
  <c r="BH166" i="7"/>
  <c r="BG166" i="7"/>
  <c r="BF166" i="7"/>
  <c r="T166" i="7"/>
  <c r="R166" i="7"/>
  <c r="P166" i="7"/>
  <c r="BI161" i="7"/>
  <c r="BH161" i="7"/>
  <c r="BG161" i="7"/>
  <c r="BF161" i="7"/>
  <c r="T161" i="7"/>
  <c r="R161" i="7"/>
  <c r="P161" i="7"/>
  <c r="BI157" i="7"/>
  <c r="BH157" i="7"/>
  <c r="BG157" i="7"/>
  <c r="BF157" i="7"/>
  <c r="T157" i="7"/>
  <c r="R157" i="7"/>
  <c r="P157" i="7"/>
  <c r="BI152" i="7"/>
  <c r="BH152" i="7"/>
  <c r="BG152" i="7"/>
  <c r="BF152" i="7"/>
  <c r="T152" i="7"/>
  <c r="R152" i="7"/>
  <c r="P152" i="7"/>
  <c r="BI147" i="7"/>
  <c r="BH147" i="7"/>
  <c r="BG147" i="7"/>
  <c r="BF147" i="7"/>
  <c r="T147" i="7"/>
  <c r="R147" i="7"/>
  <c r="P147" i="7"/>
  <c r="BI141" i="7"/>
  <c r="BH141" i="7"/>
  <c r="BG141" i="7"/>
  <c r="BF141" i="7"/>
  <c r="T141" i="7"/>
  <c r="R141" i="7"/>
  <c r="P141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BI127" i="7"/>
  <c r="BH127" i="7"/>
  <c r="BG127" i="7"/>
  <c r="BF127" i="7"/>
  <c r="T127" i="7"/>
  <c r="R127" i="7"/>
  <c r="P127" i="7"/>
  <c r="F118" i="7"/>
  <c r="E116" i="7"/>
  <c r="F91" i="7"/>
  <c r="E89" i="7"/>
  <c r="J26" i="7"/>
  <c r="E26" i="7"/>
  <c r="J94" i="7" s="1"/>
  <c r="J25" i="7"/>
  <c r="J23" i="7"/>
  <c r="E23" i="7"/>
  <c r="J120" i="7"/>
  <c r="J22" i="7"/>
  <c r="J20" i="7"/>
  <c r="E20" i="7"/>
  <c r="F121" i="7" s="1"/>
  <c r="J19" i="7"/>
  <c r="J17" i="7"/>
  <c r="E17" i="7"/>
  <c r="F120" i="7" s="1"/>
  <c r="J16" i="7"/>
  <c r="J14" i="7"/>
  <c r="J118" i="7"/>
  <c r="E7" i="7"/>
  <c r="E85" i="7" s="1"/>
  <c r="J39" i="6"/>
  <c r="J38" i="6"/>
  <c r="AY100" i="1"/>
  <c r="J37" i="6"/>
  <c r="AX100" i="1"/>
  <c r="BI196" i="6"/>
  <c r="BH196" i="6"/>
  <c r="BG196" i="6"/>
  <c r="BF196" i="6"/>
  <c r="T196" i="6"/>
  <c r="R196" i="6"/>
  <c r="P196" i="6"/>
  <c r="BI192" i="6"/>
  <c r="BH192" i="6"/>
  <c r="BG192" i="6"/>
  <c r="BF192" i="6"/>
  <c r="T192" i="6"/>
  <c r="R192" i="6"/>
  <c r="P192" i="6"/>
  <c r="BI188" i="6"/>
  <c r="BH188" i="6"/>
  <c r="BG188" i="6"/>
  <c r="BF188" i="6"/>
  <c r="T188" i="6"/>
  <c r="R188" i="6"/>
  <c r="P188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67" i="6"/>
  <c r="BH167" i="6"/>
  <c r="BG167" i="6"/>
  <c r="BF167" i="6"/>
  <c r="T167" i="6"/>
  <c r="R167" i="6"/>
  <c r="P167" i="6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3" i="6"/>
  <c r="BH153" i="6"/>
  <c r="BG153" i="6"/>
  <c r="BF153" i="6"/>
  <c r="T153" i="6"/>
  <c r="R153" i="6"/>
  <c r="P153" i="6"/>
  <c r="BI148" i="6"/>
  <c r="BH148" i="6"/>
  <c r="BG148" i="6"/>
  <c r="BF148" i="6"/>
  <c r="T148" i="6"/>
  <c r="R148" i="6"/>
  <c r="P148" i="6"/>
  <c r="BI142" i="6"/>
  <c r="BH142" i="6"/>
  <c r="BG142" i="6"/>
  <c r="BF142" i="6"/>
  <c r="T142" i="6"/>
  <c r="R142" i="6"/>
  <c r="P142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F118" i="6"/>
  <c r="E116" i="6"/>
  <c r="F91" i="6"/>
  <c r="E89" i="6"/>
  <c r="J26" i="6"/>
  <c r="E26" i="6"/>
  <c r="J94" i="6" s="1"/>
  <c r="J25" i="6"/>
  <c r="J23" i="6"/>
  <c r="E23" i="6"/>
  <c r="J120" i="6"/>
  <c r="J22" i="6"/>
  <c r="J20" i="6"/>
  <c r="E20" i="6"/>
  <c r="F94" i="6" s="1"/>
  <c r="J19" i="6"/>
  <c r="J17" i="6"/>
  <c r="E17" i="6"/>
  <c r="F120" i="6" s="1"/>
  <c r="J16" i="6"/>
  <c r="J14" i="6"/>
  <c r="J91" i="6"/>
  <c r="E7" i="6"/>
  <c r="E85" i="6" s="1"/>
  <c r="J37" i="5"/>
  <c r="J36" i="5"/>
  <c r="AY98" i="1"/>
  <c r="J35" i="5"/>
  <c r="AX98" i="1" s="1"/>
  <c r="BI214" i="5"/>
  <c r="BH214" i="5"/>
  <c r="BG214" i="5"/>
  <c r="BF214" i="5"/>
  <c r="T214" i="5"/>
  <c r="R214" i="5"/>
  <c r="P214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3" i="5"/>
  <c r="BH203" i="5"/>
  <c r="BG203" i="5"/>
  <c r="BF203" i="5"/>
  <c r="T203" i="5"/>
  <c r="R203" i="5"/>
  <c r="P203" i="5"/>
  <c r="BI199" i="5"/>
  <c r="BH199" i="5"/>
  <c r="BG199" i="5"/>
  <c r="BF199" i="5"/>
  <c r="T199" i="5"/>
  <c r="R199" i="5"/>
  <c r="P199" i="5"/>
  <c r="BI193" i="5"/>
  <c r="BH193" i="5"/>
  <c r="BG193" i="5"/>
  <c r="BF193" i="5"/>
  <c r="T193" i="5"/>
  <c r="R193" i="5"/>
  <c r="P193" i="5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R186" i="5"/>
  <c r="P186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39" i="5"/>
  <c r="BH139" i="5"/>
  <c r="BG139" i="5"/>
  <c r="BF139" i="5"/>
  <c r="T139" i="5"/>
  <c r="R139" i="5"/>
  <c r="P139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2" i="5"/>
  <c r="BH122" i="5"/>
  <c r="BG122" i="5"/>
  <c r="BF122" i="5"/>
  <c r="T122" i="5"/>
  <c r="R122" i="5"/>
  <c r="P122" i="5"/>
  <c r="F113" i="5"/>
  <c r="E111" i="5"/>
  <c r="F89" i="5"/>
  <c r="E87" i="5"/>
  <c r="J24" i="5"/>
  <c r="E24" i="5"/>
  <c r="J92" i="5" s="1"/>
  <c r="J23" i="5"/>
  <c r="J21" i="5"/>
  <c r="E21" i="5"/>
  <c r="J91" i="5"/>
  <c r="J20" i="5"/>
  <c r="J18" i="5"/>
  <c r="E18" i="5"/>
  <c r="F116" i="5" s="1"/>
  <c r="J17" i="5"/>
  <c r="J15" i="5"/>
  <c r="E15" i="5"/>
  <c r="F115" i="5" s="1"/>
  <c r="J14" i="5"/>
  <c r="J12" i="5"/>
  <c r="J89" i="5"/>
  <c r="E7" i="5"/>
  <c r="E109" i="5" s="1"/>
  <c r="J37" i="4"/>
  <c r="J36" i="4"/>
  <c r="AY97" i="1"/>
  <c r="J35" i="4"/>
  <c r="AX97" i="1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92" i="4"/>
  <c r="J17" i="4"/>
  <c r="J15" i="4"/>
  <c r="E15" i="4"/>
  <c r="F115" i="4" s="1"/>
  <c r="J14" i="4"/>
  <c r="J12" i="4"/>
  <c r="J89" i="4" s="1"/>
  <c r="E7" i="4"/>
  <c r="E85" i="4"/>
  <c r="J37" i="3"/>
  <c r="J36" i="3"/>
  <c r="AY96" i="1" s="1"/>
  <c r="J35" i="3"/>
  <c r="AX96" i="1" s="1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116" i="3" s="1"/>
  <c r="J23" i="3"/>
  <c r="J21" i="3"/>
  <c r="E21" i="3"/>
  <c r="J91" i="3" s="1"/>
  <c r="J20" i="3"/>
  <c r="J18" i="3"/>
  <c r="E18" i="3"/>
  <c r="F116" i="3"/>
  <c r="J17" i="3"/>
  <c r="J15" i="3"/>
  <c r="E15" i="3"/>
  <c r="F115" i="3" s="1"/>
  <c r="J14" i="3"/>
  <c r="J12" i="3"/>
  <c r="J113" i="3"/>
  <c r="E7" i="3"/>
  <c r="E109" i="3" s="1"/>
  <c r="J37" i="2"/>
  <c r="J36" i="2"/>
  <c r="AY95" i="1" s="1"/>
  <c r="J35" i="2"/>
  <c r="AX95" i="1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 s="1"/>
  <c r="J23" i="2"/>
  <c r="J21" i="2"/>
  <c r="E21" i="2"/>
  <c r="J91" i="2"/>
  <c r="J20" i="2"/>
  <c r="J18" i="2"/>
  <c r="E18" i="2"/>
  <c r="F92" i="2"/>
  <c r="J17" i="2"/>
  <c r="J15" i="2"/>
  <c r="E15" i="2"/>
  <c r="F115" i="2" s="1"/>
  <c r="J14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J189" i="2"/>
  <c r="J196" i="2"/>
  <c r="J133" i="2"/>
  <c r="BK137" i="2"/>
  <c r="BK150" i="2"/>
  <c r="J148" i="3"/>
  <c r="J155" i="3"/>
  <c r="BK184" i="3"/>
  <c r="J164" i="3"/>
  <c r="J196" i="4"/>
  <c r="J147" i="4"/>
  <c r="BK159" i="4"/>
  <c r="BK225" i="4"/>
  <c r="J189" i="4"/>
  <c r="J158" i="5"/>
  <c r="J179" i="5"/>
  <c r="J143" i="5"/>
  <c r="J203" i="5"/>
  <c r="BK207" i="5"/>
  <c r="J139" i="5"/>
  <c r="BK167" i="6"/>
  <c r="J179" i="7"/>
  <c r="BK147" i="7"/>
  <c r="J197" i="8"/>
  <c r="BK159" i="8"/>
  <c r="J127" i="8"/>
  <c r="BK174" i="8"/>
  <c r="J147" i="8"/>
  <c r="J185" i="8"/>
  <c r="J169" i="8"/>
  <c r="J214" i="9"/>
  <c r="BK183" i="9"/>
  <c r="BK162" i="9"/>
  <c r="BK171" i="9"/>
  <c r="J150" i="9"/>
  <c r="J180" i="9"/>
  <c r="BK135" i="9"/>
  <c r="J146" i="9"/>
  <c r="BK143" i="9"/>
  <c r="J142" i="10"/>
  <c r="J148" i="10"/>
  <c r="J136" i="10"/>
  <c r="BK151" i="10"/>
  <c r="J151" i="10"/>
  <c r="BK154" i="10"/>
  <c r="J162" i="11"/>
  <c r="BK171" i="11"/>
  <c r="J226" i="11"/>
  <c r="J208" i="12"/>
  <c r="BK171" i="12"/>
  <c r="J165" i="12"/>
  <c r="BK214" i="12"/>
  <c r="J159" i="12"/>
  <c r="BK132" i="13"/>
  <c r="BK125" i="13"/>
  <c r="BK185" i="2"/>
  <c r="J145" i="2"/>
  <c r="J170" i="2"/>
  <c r="BK164" i="3"/>
  <c r="BK180" i="3"/>
  <c r="BK173" i="3"/>
  <c r="J214" i="4"/>
  <c r="BK196" i="4"/>
  <c r="BK137" i="4"/>
  <c r="J219" i="4"/>
  <c r="BK139" i="5"/>
  <c r="J146" i="5"/>
  <c r="BK165" i="5"/>
  <c r="J183" i="6"/>
  <c r="BK158" i="6"/>
  <c r="J171" i="6"/>
  <c r="BK171" i="6"/>
  <c r="J192" i="6"/>
  <c r="J131" i="6"/>
  <c r="BK174" i="6"/>
  <c r="BK131" i="6"/>
  <c r="J131" i="7"/>
  <c r="J187" i="7"/>
  <c r="J176" i="7"/>
  <c r="BK187" i="7"/>
  <c r="BK136" i="10"/>
  <c r="J183" i="11"/>
  <c r="J209" i="11"/>
  <c r="J206" i="11"/>
  <c r="J223" i="11"/>
  <c r="BK199" i="11"/>
  <c r="J135" i="12"/>
  <c r="J200" i="12"/>
  <c r="BK221" i="12"/>
  <c r="J162" i="12"/>
  <c r="J211" i="12"/>
  <c r="J135" i="13"/>
  <c r="BK164" i="2"/>
  <c r="J122" i="2"/>
  <c r="BK189" i="2"/>
  <c r="BK133" i="2"/>
  <c r="BK187" i="3"/>
  <c r="J152" i="3"/>
  <c r="J122" i="3"/>
  <c r="J145" i="3"/>
  <c r="BK179" i="4"/>
  <c r="BK156" i="4"/>
  <c r="J200" i="4"/>
  <c r="J210" i="4"/>
  <c r="BK222" i="4"/>
  <c r="BK176" i="5"/>
  <c r="J122" i="5"/>
  <c r="BK186" i="5"/>
  <c r="BK199" i="5"/>
  <c r="BK179" i="5"/>
  <c r="J155" i="5"/>
  <c r="BK192" i="6"/>
  <c r="J158" i="6"/>
  <c r="J167" i="6"/>
  <c r="BK183" i="6"/>
  <c r="J177" i="6"/>
  <c r="J180" i="6"/>
  <c r="BK134" i="6"/>
  <c r="BK153" i="6"/>
  <c r="J188" i="6"/>
  <c r="BK177" i="6"/>
  <c r="J127" i="6"/>
  <c r="J142" i="6"/>
  <c r="J173" i="7"/>
  <c r="J191" i="7"/>
  <c r="J166" i="7"/>
  <c r="BK195" i="7"/>
  <c r="J161" i="7"/>
  <c r="BK134" i="7"/>
  <c r="BK131" i="7"/>
  <c r="BK193" i="8"/>
  <c r="BK178" i="8"/>
  <c r="BK134" i="8"/>
  <c r="J182" i="8"/>
  <c r="BK151" i="8"/>
  <c r="BK137" i="8"/>
  <c r="BK155" i="8"/>
  <c r="J155" i="8"/>
  <c r="BK207" i="9"/>
  <c r="BK177" i="9"/>
  <c r="BK156" i="9"/>
  <c r="BK174" i="9"/>
  <c r="BK214" i="9"/>
  <c r="BK197" i="9"/>
  <c r="J156" i="9"/>
  <c r="BK129" i="9"/>
  <c r="BK126" i="9"/>
  <c r="J132" i="9"/>
  <c r="J139" i="10"/>
  <c r="J129" i="10"/>
  <c r="BK133" i="10"/>
  <c r="J171" i="10"/>
  <c r="BK139" i="10"/>
  <c r="J199" i="11"/>
  <c r="BK203" i="11"/>
  <c r="BK132" i="11"/>
  <c r="BK209" i="11"/>
  <c r="BK174" i="11"/>
  <c r="J192" i="11"/>
  <c r="BK216" i="11"/>
  <c r="J203" i="11"/>
  <c r="J216" i="11"/>
  <c r="J197" i="12"/>
  <c r="BK135" i="12"/>
  <c r="J180" i="12"/>
  <c r="J126" i="12"/>
  <c r="BK180" i="12"/>
  <c r="J204" i="12"/>
  <c r="BK196" i="2"/>
  <c r="BK167" i="2"/>
  <c r="BK193" i="2"/>
  <c r="J140" i="2"/>
  <c r="J164" i="2"/>
  <c r="J161" i="3"/>
  <c r="J176" i="3"/>
  <c r="J158" i="3"/>
  <c r="J128" i="3"/>
  <c r="BK134" i="3"/>
  <c r="BK207" i="4"/>
  <c r="BK150" i="4"/>
  <c r="J150" i="4"/>
  <c r="BK176" i="4"/>
  <c r="BK182" i="4"/>
  <c r="BK214" i="5"/>
  <c r="BK132" i="5"/>
  <c r="J207" i="5"/>
  <c r="BK143" i="5"/>
  <c r="BK193" i="5"/>
  <c r="J134" i="6"/>
  <c r="BK170" i="7"/>
  <c r="J204" i="9"/>
  <c r="BK194" i="9"/>
  <c r="BK165" i="9"/>
  <c r="J165" i="9"/>
  <c r="BK210" i="9"/>
  <c r="J183" i="9"/>
  <c r="J153" i="9"/>
  <c r="BK150" i="9"/>
  <c r="BK146" i="9"/>
  <c r="J164" i="10"/>
  <c r="BK157" i="10"/>
  <c r="BK148" i="10"/>
  <c r="BK126" i="10"/>
  <c r="BK167" i="10"/>
  <c r="J133" i="10"/>
  <c r="BK135" i="11"/>
  <c r="BK149" i="11"/>
  <c r="BK236" i="11"/>
  <c r="BK226" i="11"/>
  <c r="BK180" i="11"/>
  <c r="J138" i="11"/>
  <c r="J168" i="11"/>
  <c r="BK153" i="11"/>
  <c r="J149" i="11"/>
  <c r="J174" i="11"/>
  <c r="BK186" i="11"/>
  <c r="J183" i="12"/>
  <c r="BK211" i="12"/>
  <c r="J144" i="12"/>
  <c r="J132" i="12"/>
  <c r="J232" i="12"/>
  <c r="BK144" i="12"/>
  <c r="J225" i="12"/>
  <c r="J141" i="12"/>
  <c r="J119" i="13"/>
  <c r="BK145" i="2"/>
  <c r="J153" i="2"/>
  <c r="J161" i="2"/>
  <c r="J157" i="2"/>
  <c r="J185" i="2"/>
  <c r="J180" i="3"/>
  <c r="BK137" i="3"/>
  <c r="J137" i="3"/>
  <c r="J173" i="3"/>
  <c r="BK173" i="4"/>
  <c r="J225" i="4"/>
  <c r="BK153" i="4"/>
  <c r="BK189" i="4"/>
  <c r="J122" i="4"/>
  <c r="J185" i="4"/>
  <c r="BK185" i="4"/>
  <c r="J182" i="5"/>
  <c r="BK161" i="5"/>
  <c r="J129" i="5"/>
  <c r="J165" i="5"/>
  <c r="BK129" i="5"/>
  <c r="J132" i="5"/>
  <c r="BK168" i="5"/>
  <c r="BK127" i="6"/>
  <c r="BK230" i="11"/>
  <c r="J129" i="11"/>
  <c r="BK192" i="11"/>
  <c r="BK159" i="11"/>
  <c r="J177" i="11"/>
  <c r="J219" i="11"/>
  <c r="BK138" i="11"/>
  <c r="J148" i="12"/>
  <c r="BK200" i="12"/>
  <c r="J155" i="12"/>
  <c r="BK208" i="12"/>
  <c r="BK204" i="12"/>
  <c r="J186" i="12"/>
  <c r="BK225" i="12"/>
  <c r="J171" i="12"/>
  <c r="BK138" i="13"/>
  <c r="BK135" i="13"/>
  <c r="AS99" i="1"/>
  <c r="J137" i="2"/>
  <c r="BK161" i="2"/>
  <c r="BK122" i="2"/>
  <c r="BK148" i="3"/>
  <c r="BK145" i="3"/>
  <c r="BK131" i="3"/>
  <c r="BK161" i="3"/>
  <c r="BK192" i="4"/>
  <c r="J141" i="4"/>
  <c r="BK147" i="4"/>
  <c r="J176" i="4"/>
  <c r="J153" i="4"/>
  <c r="BK152" i="5"/>
  <c r="J161" i="5"/>
  <c r="J149" i="5"/>
  <c r="BK210" i="5"/>
  <c r="J210" i="5"/>
  <c r="J189" i="5"/>
  <c r="J174" i="6"/>
  <c r="J236" i="11"/>
  <c r="BK162" i="11"/>
  <c r="BK177" i="11"/>
  <c r="BK219" i="11"/>
  <c r="BK213" i="11"/>
  <c r="BK189" i="12"/>
  <c r="BK126" i="12"/>
  <c r="BK168" i="12"/>
  <c r="BK177" i="12"/>
  <c r="BK183" i="12"/>
  <c r="J168" i="12"/>
  <c r="BK148" i="12"/>
  <c r="J221" i="12"/>
  <c r="J177" i="12"/>
  <c r="J125" i="13"/>
  <c r="BK119" i="13"/>
  <c r="BK182" i="2"/>
  <c r="J193" i="2"/>
  <c r="J130" i="2"/>
  <c r="BK153" i="2"/>
  <c r="J150" i="2"/>
  <c r="J167" i="2"/>
  <c r="BK130" i="2"/>
  <c r="BK128" i="3"/>
  <c r="BK158" i="3"/>
  <c r="BK122" i="3"/>
  <c r="BK155" i="3"/>
  <c r="BK214" i="4"/>
  <c r="J192" i="4"/>
  <c r="J159" i="4"/>
  <c r="J134" i="4"/>
  <c r="J156" i="4"/>
  <c r="J222" i="4"/>
  <c r="BK219" i="4"/>
  <c r="BK134" i="4"/>
  <c r="J152" i="5"/>
  <c r="BK149" i="5"/>
  <c r="BK122" i="5"/>
  <c r="J193" i="5"/>
  <c r="BK189" i="5"/>
  <c r="J168" i="5"/>
  <c r="J153" i="6"/>
  <c r="J147" i="7"/>
  <c r="J182" i="7"/>
  <c r="BK173" i="7"/>
  <c r="BK137" i="7"/>
  <c r="BK127" i="7"/>
  <c r="BK185" i="8"/>
  <c r="J151" i="8"/>
  <c r="J137" i="8"/>
  <c r="BK188" i="8"/>
  <c r="J167" i="8"/>
  <c r="BK141" i="8"/>
  <c r="BK131" i="8"/>
  <c r="J177" i="9"/>
  <c r="BK204" i="9"/>
  <c r="J186" i="9"/>
  <c r="J191" i="9"/>
  <c r="J162" i="9"/>
  <c r="J207" i="9"/>
  <c r="BK132" i="9"/>
  <c r="J139" i="9"/>
  <c r="J135" i="9"/>
  <c r="J129" i="9"/>
  <c r="F38" i="10"/>
  <c r="BK189" i="11"/>
  <c r="J165" i="11"/>
  <c r="J126" i="11"/>
  <c r="J159" i="11"/>
  <c r="J233" i="11"/>
  <c r="BK156" i="11"/>
  <c r="J213" i="11"/>
  <c r="BK146" i="11"/>
  <c r="J146" i="11"/>
  <c r="J156" i="11"/>
  <c r="J189" i="11"/>
  <c r="BK193" i="12"/>
  <c r="J129" i="12"/>
  <c r="BK132" i="12"/>
  <c r="BK141" i="12"/>
  <c r="BK186" i="12"/>
  <c r="BK165" i="12"/>
  <c r="J189" i="12"/>
  <c r="BK197" i="12"/>
  <c r="BK162" i="12"/>
  <c r="BK122" i="13"/>
  <c r="J132" i="13"/>
  <c r="BK122" i="4"/>
  <c r="J179" i="4"/>
  <c r="BK200" i="4"/>
  <c r="BK146" i="5"/>
  <c r="J176" i="5"/>
  <c r="BK203" i="5"/>
  <c r="J196" i="6"/>
  <c r="J162" i="6"/>
  <c r="J170" i="7"/>
  <c r="BK161" i="7"/>
  <c r="BK176" i="7"/>
  <c r="J201" i="8"/>
  <c r="BK182" i="8"/>
  <c r="BK197" i="8"/>
  <c r="J159" i="8"/>
  <c r="BK127" i="8"/>
  <c r="J178" i="8"/>
  <c r="J197" i="9"/>
  <c r="BK168" i="9"/>
  <c r="BK159" i="9"/>
  <c r="BK186" i="9"/>
  <c r="BK139" i="9"/>
  <c r="BK171" i="10"/>
  <c r="J161" i="10"/>
  <c r="J126" i="10"/>
  <c r="BK164" i="10"/>
  <c r="BK142" i="10"/>
  <c r="J132" i="11"/>
  <c r="BK142" i="11"/>
  <c r="BK183" i="11"/>
  <c r="BK233" i="11"/>
  <c r="J135" i="11"/>
  <c r="BK206" i="11"/>
  <c r="J152" i="12"/>
  <c r="BK159" i="12"/>
  <c r="BK129" i="12"/>
  <c r="J214" i="12"/>
  <c r="J228" i="12"/>
  <c r="BK176" i="3"/>
  <c r="BK188" i="6"/>
  <c r="J148" i="6"/>
  <c r="J137" i="6"/>
  <c r="BK137" i="6"/>
  <c r="BK162" i="6"/>
  <c r="J195" i="7"/>
  <c r="BK141" i="7"/>
  <c r="J137" i="7"/>
  <c r="J157" i="7"/>
  <c r="J127" i="7"/>
  <c r="BK147" i="8"/>
  <c r="J164" i="8"/>
  <c r="BK164" i="8"/>
  <c r="J168" i="9"/>
  <c r="J171" i="9"/>
  <c r="BK165" i="11"/>
  <c r="BK174" i="12"/>
  <c r="BK228" i="12"/>
  <c r="BK138" i="12"/>
  <c r="J138" i="13"/>
  <c r="J182" i="2"/>
  <c r="BK157" i="2"/>
  <c r="BK140" i="2"/>
  <c r="J187" i="3"/>
  <c r="BK140" i="3"/>
  <c r="J184" i="3"/>
  <c r="J131" i="3"/>
  <c r="BK210" i="4"/>
  <c r="J144" i="4"/>
  <c r="BK144" i="4"/>
  <c r="J207" i="4"/>
  <c r="BK158" i="5"/>
  <c r="J214" i="5"/>
  <c r="BK182" i="5"/>
  <c r="J186" i="5"/>
  <c r="BK142" i="6"/>
  <c r="BK148" i="6"/>
  <c r="BK152" i="7"/>
  <c r="J152" i="7"/>
  <c r="BK182" i="7"/>
  <c r="J141" i="7"/>
  <c r="BK179" i="7"/>
  <c r="J188" i="8"/>
  <c r="BK201" i="8"/>
  <c r="BK169" i="8"/>
  <c r="J131" i="8"/>
  <c r="J134" i="8"/>
  <c r="J210" i="9"/>
  <c r="J174" i="9"/>
  <c r="BK153" i="9"/>
  <c r="J194" i="9"/>
  <c r="BK180" i="9"/>
  <c r="J126" i="9"/>
  <c r="J157" i="10"/>
  <c r="J145" i="10"/>
  <c r="J154" i="10"/>
  <c r="BK129" i="10"/>
  <c r="J171" i="11"/>
  <c r="J186" i="11"/>
  <c r="BK223" i="11"/>
  <c r="J230" i="11"/>
  <c r="J196" i="11"/>
  <c r="J174" i="12"/>
  <c r="J138" i="12"/>
  <c r="BK170" i="2"/>
  <c r="AS103" i="1"/>
  <c r="J140" i="3"/>
  <c r="J134" i="3"/>
  <c r="BK152" i="3"/>
  <c r="J182" i="4"/>
  <c r="J137" i="4"/>
  <c r="BK141" i="4"/>
  <c r="J173" i="4"/>
  <c r="J199" i="5"/>
  <c r="BK155" i="5"/>
  <c r="BK196" i="6"/>
  <c r="BK180" i="6"/>
  <c r="BK191" i="7"/>
  <c r="BK157" i="7"/>
  <c r="BK166" i="7"/>
  <c r="J134" i="7"/>
  <c r="J174" i="8"/>
  <c r="J193" i="8"/>
  <c r="BK167" i="8"/>
  <c r="J141" i="8"/>
  <c r="BK191" i="9"/>
  <c r="J159" i="9"/>
  <c r="J143" i="9"/>
  <c r="BK161" i="10"/>
  <c r="BK145" i="10"/>
  <c r="J167" i="10"/>
  <c r="J153" i="11"/>
  <c r="BK129" i="11"/>
  <c r="BK196" i="11"/>
  <c r="J142" i="11"/>
  <c r="BK168" i="11"/>
  <c r="BK126" i="11"/>
  <c r="J180" i="11"/>
  <c r="BK152" i="12"/>
  <c r="BK155" i="12"/>
  <c r="BK232" i="12"/>
  <c r="J193" i="12"/>
  <c r="J122" i="13"/>
  <c r="BK121" i="2" l="1"/>
  <c r="J121" i="2" s="1"/>
  <c r="J98" i="2" s="1"/>
  <c r="R179" i="3"/>
  <c r="BK121" i="4"/>
  <c r="BK161" i="6"/>
  <c r="J161" i="6"/>
  <c r="J101" i="6" s="1"/>
  <c r="T126" i="7"/>
  <c r="T192" i="8"/>
  <c r="R125" i="9"/>
  <c r="R124" i="9" s="1"/>
  <c r="R160" i="10"/>
  <c r="P188" i="2"/>
  <c r="BK206" i="4"/>
  <c r="J206" i="4"/>
  <c r="J99" i="4" s="1"/>
  <c r="P121" i="5"/>
  <c r="R161" i="6"/>
  <c r="BK192" i="8"/>
  <c r="J192" i="8" s="1"/>
  <c r="J102" i="8" s="1"/>
  <c r="BK125" i="9"/>
  <c r="J125" i="9" s="1"/>
  <c r="J100" i="9" s="1"/>
  <c r="R125" i="10"/>
  <c r="R124" i="10"/>
  <c r="R123" i="10" s="1"/>
  <c r="BK121" i="3"/>
  <c r="J121" i="3" s="1"/>
  <c r="J98" i="3" s="1"/>
  <c r="BK120" i="3"/>
  <c r="BK119" i="3" s="1"/>
  <c r="J119" i="3" s="1"/>
  <c r="J96" i="3" s="1"/>
  <c r="R202" i="5"/>
  <c r="BK126" i="6"/>
  <c r="P187" i="6"/>
  <c r="P186" i="7"/>
  <c r="P125" i="7" s="1"/>
  <c r="P124" i="7" s="1"/>
  <c r="AU101" i="1" s="1"/>
  <c r="R192" i="8"/>
  <c r="BK190" i="9"/>
  <c r="J190" i="9"/>
  <c r="J101" i="9" s="1"/>
  <c r="P125" i="11"/>
  <c r="P124" i="11" s="1"/>
  <c r="P161" i="6"/>
  <c r="BK186" i="7"/>
  <c r="J186" i="7"/>
  <c r="J102" i="7"/>
  <c r="R126" i="8"/>
  <c r="T125" i="10"/>
  <c r="T124" i="10" s="1"/>
  <c r="R125" i="11"/>
  <c r="R124" i="11"/>
  <c r="T126" i="6"/>
  <c r="P160" i="7"/>
  <c r="BK160" i="10"/>
  <c r="J160" i="10"/>
  <c r="J101" i="10" s="1"/>
  <c r="P121" i="2"/>
  <c r="P120" i="2" s="1"/>
  <c r="P119" i="2" s="1"/>
  <c r="AU95" i="1" s="1"/>
  <c r="R121" i="3"/>
  <c r="R120" i="3"/>
  <c r="R119" i="3" s="1"/>
  <c r="T187" i="6"/>
  <c r="P126" i="7"/>
  <c r="R158" i="8"/>
  <c r="T188" i="2"/>
  <c r="BK179" i="3"/>
  <c r="J179" i="3" s="1"/>
  <c r="J99" i="3" s="1"/>
  <c r="P206" i="4"/>
  <c r="T121" i="5"/>
  <c r="R187" i="6"/>
  <c r="R125" i="6" s="1"/>
  <c r="R124" i="6" s="1"/>
  <c r="BK126" i="8"/>
  <c r="J126" i="8" s="1"/>
  <c r="J100" i="8" s="1"/>
  <c r="T212" i="11"/>
  <c r="BK125" i="12"/>
  <c r="BK124" i="12"/>
  <c r="J124" i="12" s="1"/>
  <c r="J99" i="12" s="1"/>
  <c r="BK188" i="2"/>
  <c r="J188" i="2"/>
  <c r="J99" i="2"/>
  <c r="T179" i="3"/>
  <c r="T119" i="3" s="1"/>
  <c r="T121" i="4"/>
  <c r="P202" i="5"/>
  <c r="BK187" i="6"/>
  <c r="J187" i="6" s="1"/>
  <c r="J102" i="6" s="1"/>
  <c r="BK160" i="7"/>
  <c r="J160" i="7"/>
  <c r="J101" i="7" s="1"/>
  <c r="P192" i="8"/>
  <c r="P190" i="9"/>
  <c r="R125" i="12"/>
  <c r="R124" i="12"/>
  <c r="T121" i="3"/>
  <c r="T120" i="3"/>
  <c r="T202" i="5"/>
  <c r="P126" i="6"/>
  <c r="P125" i="6" s="1"/>
  <c r="P124" i="6" s="1"/>
  <c r="AU100" i="1" s="1"/>
  <c r="T186" i="7"/>
  <c r="P158" i="8"/>
  <c r="BK125" i="10"/>
  <c r="J125" i="10" s="1"/>
  <c r="J100" i="10" s="1"/>
  <c r="R212" i="11"/>
  <c r="BK207" i="12"/>
  <c r="J207" i="12"/>
  <c r="J101" i="12" s="1"/>
  <c r="R188" i="2"/>
  <c r="P121" i="4"/>
  <c r="P120" i="4"/>
  <c r="P119" i="4" s="1"/>
  <c r="AU97" i="1" s="1"/>
  <c r="R160" i="7"/>
  <c r="P160" i="10"/>
  <c r="BK125" i="11"/>
  <c r="J125" i="11" s="1"/>
  <c r="J100" i="11" s="1"/>
  <c r="P207" i="12"/>
  <c r="R206" i="4"/>
  <c r="R120" i="4" s="1"/>
  <c r="R119" i="4" s="1"/>
  <c r="BK202" i="5"/>
  <c r="BK120" i="5" s="1"/>
  <c r="BK126" i="7"/>
  <c r="J126" i="7"/>
  <c r="J100" i="7"/>
  <c r="T126" i="8"/>
  <c r="T190" i="9"/>
  <c r="P125" i="10"/>
  <c r="P124" i="10"/>
  <c r="P123" i="10" s="1"/>
  <c r="AU105" i="1" s="1"/>
  <c r="P125" i="12"/>
  <c r="P124" i="12" s="1"/>
  <c r="P123" i="12" s="1"/>
  <c r="AU107" i="1" s="1"/>
  <c r="T121" i="2"/>
  <c r="T120" i="2" s="1"/>
  <c r="T119" i="2" s="1"/>
  <c r="P121" i="3"/>
  <c r="P120" i="3"/>
  <c r="R121" i="4"/>
  <c r="T161" i="6"/>
  <c r="R126" i="7"/>
  <c r="R125" i="7" s="1"/>
  <c r="R124" i="7" s="1"/>
  <c r="T158" i="8"/>
  <c r="P125" i="9"/>
  <c r="P124" i="9" s="1"/>
  <c r="P123" i="9" s="1"/>
  <c r="AU104" i="1" s="1"/>
  <c r="T125" i="12"/>
  <c r="T124" i="12"/>
  <c r="R121" i="5"/>
  <c r="R120" i="5" s="1"/>
  <c r="R119" i="5" s="1"/>
  <c r="R186" i="7"/>
  <c r="BK158" i="8"/>
  <c r="J158" i="8" s="1"/>
  <c r="J101" i="8" s="1"/>
  <c r="T160" i="10"/>
  <c r="T125" i="11"/>
  <c r="T124" i="11" s="1"/>
  <c r="T123" i="11" s="1"/>
  <c r="T125" i="9"/>
  <c r="T124" i="9"/>
  <c r="T123" i="9"/>
  <c r="T207" i="12"/>
  <c r="P118" i="13"/>
  <c r="P117" i="13" s="1"/>
  <c r="AU108" i="1" s="1"/>
  <c r="P212" i="11"/>
  <c r="R207" i="12"/>
  <c r="R118" i="13"/>
  <c r="R117" i="13" s="1"/>
  <c r="R121" i="2"/>
  <c r="R120" i="2" s="1"/>
  <c r="R119" i="2" s="1"/>
  <c r="P179" i="3"/>
  <c r="T206" i="4"/>
  <c r="BK121" i="5"/>
  <c r="R126" i="6"/>
  <c r="T160" i="7"/>
  <c r="P126" i="8"/>
  <c r="P125" i="8" s="1"/>
  <c r="P124" i="8" s="1"/>
  <c r="AU102" i="1" s="1"/>
  <c r="R190" i="9"/>
  <c r="BK212" i="11"/>
  <c r="J212" i="11" s="1"/>
  <c r="J101" i="11" s="1"/>
  <c r="BK118" i="13"/>
  <c r="J118" i="13" s="1"/>
  <c r="J97" i="13" s="1"/>
  <c r="T118" i="13"/>
  <c r="T117" i="13" s="1"/>
  <c r="E85" i="13"/>
  <c r="J91" i="13"/>
  <c r="J111" i="13"/>
  <c r="F114" i="13"/>
  <c r="J114" i="13"/>
  <c r="BE122" i="13"/>
  <c r="J125" i="12"/>
  <c r="J100" i="12" s="1"/>
  <c r="BE125" i="13"/>
  <c r="F91" i="13"/>
  <c r="BE119" i="13"/>
  <c r="BE132" i="13"/>
  <c r="BE135" i="13"/>
  <c r="BE138" i="13"/>
  <c r="BE138" i="12"/>
  <c r="BE168" i="12"/>
  <c r="BE186" i="12"/>
  <c r="BE200" i="12"/>
  <c r="BE152" i="12"/>
  <c r="BE177" i="12"/>
  <c r="J93" i="12"/>
  <c r="BE204" i="12"/>
  <c r="BE214" i="12"/>
  <c r="F94" i="12"/>
  <c r="F119" i="12"/>
  <c r="BE208" i="12"/>
  <c r="BE221" i="12"/>
  <c r="BE225" i="12"/>
  <c r="BE232" i="12"/>
  <c r="J117" i="12"/>
  <c r="J120" i="12"/>
  <c r="BE129" i="12"/>
  <c r="BE148" i="12"/>
  <c r="BE171" i="12"/>
  <c r="BE180" i="12"/>
  <c r="BE197" i="12"/>
  <c r="BE228" i="12"/>
  <c r="BE174" i="12"/>
  <c r="BE193" i="12"/>
  <c r="E111" i="12"/>
  <c r="BE162" i="12"/>
  <c r="BE159" i="12"/>
  <c r="BE135" i="12"/>
  <c r="BE211" i="12"/>
  <c r="BE144" i="12"/>
  <c r="BE155" i="12"/>
  <c r="BE183" i="12"/>
  <c r="BK124" i="11"/>
  <c r="BK123" i="11"/>
  <c r="J123" i="11" s="1"/>
  <c r="J98" i="11" s="1"/>
  <c r="BE126" i="12"/>
  <c r="BE132" i="12"/>
  <c r="BE141" i="12"/>
  <c r="BE189" i="12"/>
  <c r="BE165" i="12"/>
  <c r="E111" i="11"/>
  <c r="BE213" i="11"/>
  <c r="BE216" i="11"/>
  <c r="BK124" i="10"/>
  <c r="BK123" i="10"/>
  <c r="J123" i="10" s="1"/>
  <c r="J32" i="10" s="1"/>
  <c r="F93" i="11"/>
  <c r="BE129" i="11"/>
  <c r="BE149" i="11"/>
  <c r="J94" i="11"/>
  <c r="BE192" i="11"/>
  <c r="BE206" i="11"/>
  <c r="BE226" i="11"/>
  <c r="J91" i="11"/>
  <c r="BE126" i="11"/>
  <c r="BE132" i="11"/>
  <c r="BE219" i="11"/>
  <c r="BE196" i="11"/>
  <c r="BE203" i="11"/>
  <c r="BE209" i="11"/>
  <c r="BE233" i="11"/>
  <c r="BE236" i="11"/>
  <c r="J93" i="11"/>
  <c r="BE168" i="11"/>
  <c r="BE230" i="11"/>
  <c r="BE146" i="11"/>
  <c r="BE186" i="11"/>
  <c r="F120" i="11"/>
  <c r="BE183" i="11"/>
  <c r="BE156" i="11"/>
  <c r="BE135" i="11"/>
  <c r="BE174" i="11"/>
  <c r="BE199" i="11"/>
  <c r="BE142" i="11"/>
  <c r="BE171" i="11"/>
  <c r="BE177" i="11"/>
  <c r="BE180" i="11"/>
  <c r="BE138" i="11"/>
  <c r="BE153" i="11"/>
  <c r="BE159" i="11"/>
  <c r="BE162" i="11"/>
  <c r="BE165" i="11"/>
  <c r="BE189" i="11"/>
  <c r="BE223" i="11"/>
  <c r="J93" i="10"/>
  <c r="J120" i="10"/>
  <c r="E85" i="10"/>
  <c r="BE142" i="10"/>
  <c r="BE151" i="10"/>
  <c r="BK124" i="9"/>
  <c r="J124" i="9"/>
  <c r="J99" i="9" s="1"/>
  <c r="J91" i="10"/>
  <c r="F119" i="10"/>
  <c r="BE136" i="10"/>
  <c r="BE171" i="10"/>
  <c r="BE126" i="10"/>
  <c r="BE145" i="10"/>
  <c r="BE157" i="10"/>
  <c r="BE139" i="10"/>
  <c r="BE167" i="10"/>
  <c r="F120" i="10"/>
  <c r="BE164" i="10"/>
  <c r="BE129" i="10"/>
  <c r="BE133" i="10"/>
  <c r="BE161" i="10"/>
  <c r="BE148" i="10"/>
  <c r="BE154" i="10"/>
  <c r="BC105" i="1"/>
  <c r="J117" i="9"/>
  <c r="BE139" i="9"/>
  <c r="BE143" i="9"/>
  <c r="BE150" i="9"/>
  <c r="F120" i="9"/>
  <c r="J94" i="9"/>
  <c r="E85" i="9"/>
  <c r="BE126" i="9"/>
  <c r="BE132" i="9"/>
  <c r="BE146" i="9"/>
  <c r="J93" i="9"/>
  <c r="BE135" i="9"/>
  <c r="F119" i="9"/>
  <c r="BE162" i="9"/>
  <c r="BE165" i="9"/>
  <c r="BE174" i="9"/>
  <c r="BE168" i="9"/>
  <c r="BE171" i="9"/>
  <c r="BE177" i="9"/>
  <c r="BE183" i="9"/>
  <c r="BE186" i="9"/>
  <c r="BE194" i="9"/>
  <c r="BE204" i="9"/>
  <c r="BE129" i="9"/>
  <c r="BE153" i="9"/>
  <c r="BE156" i="9"/>
  <c r="BE159" i="9"/>
  <c r="BE191" i="9"/>
  <c r="BE197" i="9"/>
  <c r="BE207" i="9"/>
  <c r="BE210" i="9"/>
  <c r="BE214" i="9"/>
  <c r="BE180" i="9"/>
  <c r="BK125" i="7"/>
  <c r="J125" i="7" s="1"/>
  <c r="J99" i="7" s="1"/>
  <c r="J93" i="8"/>
  <c r="BE151" i="8"/>
  <c r="F94" i="8"/>
  <c r="BE127" i="8"/>
  <c r="J118" i="8"/>
  <c r="BE134" i="8"/>
  <c r="BE137" i="8"/>
  <c r="BE141" i="8"/>
  <c r="BE159" i="8"/>
  <c r="BE164" i="8"/>
  <c r="BE167" i="8"/>
  <c r="BE185" i="8"/>
  <c r="E85" i="8"/>
  <c r="F93" i="8"/>
  <c r="J94" i="8"/>
  <c r="BE131" i="8"/>
  <c r="BE147" i="8"/>
  <c r="BE155" i="8"/>
  <c r="BE169" i="8"/>
  <c r="BE174" i="8"/>
  <c r="BE178" i="8"/>
  <c r="BE182" i="8"/>
  <c r="BE188" i="8"/>
  <c r="BE193" i="8"/>
  <c r="BE201" i="8"/>
  <c r="BE197" i="8"/>
  <c r="J126" i="6"/>
  <c r="J100" i="6"/>
  <c r="J93" i="7"/>
  <c r="F94" i="7"/>
  <c r="J91" i="7"/>
  <c r="E112" i="7"/>
  <c r="J121" i="7"/>
  <c r="BE137" i="7"/>
  <c r="BE141" i="7"/>
  <c r="BE152" i="7"/>
  <c r="BE157" i="7"/>
  <c r="BE170" i="7"/>
  <c r="BE173" i="7"/>
  <c r="BE179" i="7"/>
  <c r="F93" i="7"/>
  <c r="BE127" i="7"/>
  <c r="BE131" i="7"/>
  <c r="BE134" i="7"/>
  <c r="BE161" i="7"/>
  <c r="BE166" i="7"/>
  <c r="BE176" i="7"/>
  <c r="BE187" i="7"/>
  <c r="BE195" i="7"/>
  <c r="BE147" i="7"/>
  <c r="BE182" i="7"/>
  <c r="BE191" i="7"/>
  <c r="F93" i="6"/>
  <c r="J118" i="6"/>
  <c r="BE171" i="6"/>
  <c r="J121" i="5"/>
  <c r="J98" i="5" s="1"/>
  <c r="J93" i="6"/>
  <c r="F121" i="6"/>
  <c r="BE134" i="6"/>
  <c r="J121" i="6"/>
  <c r="E112" i="6"/>
  <c r="BE153" i="6"/>
  <c r="BE158" i="6"/>
  <c r="BE180" i="6"/>
  <c r="BE131" i="6"/>
  <c r="BE162" i="6"/>
  <c r="BE167" i="6"/>
  <c r="BE188" i="6"/>
  <c r="BE196" i="6"/>
  <c r="BE192" i="6"/>
  <c r="BE148" i="6"/>
  <c r="BE174" i="6"/>
  <c r="BE177" i="6"/>
  <c r="BE127" i="6"/>
  <c r="BE137" i="6"/>
  <c r="BE142" i="6"/>
  <c r="BE183" i="6"/>
  <c r="BE189" i="5"/>
  <c r="J116" i="5"/>
  <c r="BE139" i="5"/>
  <c r="BE152" i="5"/>
  <c r="BE161" i="5"/>
  <c r="E85" i="5"/>
  <c r="F92" i="5"/>
  <c r="BE122" i="5"/>
  <c r="BE176" i="5"/>
  <c r="BE155" i="5"/>
  <c r="BE199" i="5"/>
  <c r="BE207" i="5"/>
  <c r="J121" i="4"/>
  <c r="J98" i="4"/>
  <c r="BE214" i="5"/>
  <c r="BE132" i="5"/>
  <c r="BE149" i="5"/>
  <c r="BE158" i="5"/>
  <c r="BE182" i="5"/>
  <c r="F91" i="5"/>
  <c r="J113" i="5"/>
  <c r="BE143" i="5"/>
  <c r="BE146" i="5"/>
  <c r="BE186" i="5"/>
  <c r="BE193" i="5"/>
  <c r="BE179" i="5"/>
  <c r="BE203" i="5"/>
  <c r="BE210" i="5"/>
  <c r="J115" i="5"/>
  <c r="BE129" i="5"/>
  <c r="BE165" i="5"/>
  <c r="BE168" i="5"/>
  <c r="F91" i="4"/>
  <c r="E109" i="4"/>
  <c r="F116" i="4"/>
  <c r="BE156" i="4"/>
  <c r="BE173" i="4"/>
  <c r="BE179" i="4"/>
  <c r="BE159" i="4"/>
  <c r="BE176" i="4"/>
  <c r="BE185" i="4"/>
  <c r="BE192" i="4"/>
  <c r="BE210" i="4"/>
  <c r="BE222" i="4"/>
  <c r="BE219" i="4"/>
  <c r="BE225" i="4"/>
  <c r="BE189" i="4"/>
  <c r="BE200" i="4"/>
  <c r="J115" i="4"/>
  <c r="J116" i="4"/>
  <c r="BE134" i="4"/>
  <c r="BE137" i="4"/>
  <c r="BE144" i="4"/>
  <c r="BE147" i="4"/>
  <c r="BE150" i="4"/>
  <c r="J113" i="4"/>
  <c r="BE153" i="4"/>
  <c r="BE122" i="4"/>
  <c r="BE141" i="4"/>
  <c r="BE207" i="4"/>
  <c r="BE214" i="4"/>
  <c r="BE182" i="4"/>
  <c r="BE196" i="4"/>
  <c r="E85" i="3"/>
  <c r="J89" i="3"/>
  <c r="J92" i="3"/>
  <c r="J115" i="3"/>
  <c r="BE128" i="3"/>
  <c r="BE148" i="3"/>
  <c r="BE134" i="3"/>
  <c r="BE173" i="3"/>
  <c r="BE176" i="3"/>
  <c r="BE180" i="3"/>
  <c r="BE187" i="3"/>
  <c r="BE145" i="3"/>
  <c r="BE155" i="3"/>
  <c r="BE164" i="3"/>
  <c r="BE184" i="3"/>
  <c r="BK120" i="2"/>
  <c r="BK119" i="2" s="1"/>
  <c r="J119" i="2" s="1"/>
  <c r="J30" i="2" s="1"/>
  <c r="F91" i="3"/>
  <c r="BE137" i="3"/>
  <c r="BE140" i="3"/>
  <c r="BE158" i="3"/>
  <c r="F92" i="3"/>
  <c r="BE152" i="3"/>
  <c r="BE161" i="3"/>
  <c r="BE131" i="3"/>
  <c r="BE122" i="3"/>
  <c r="F91" i="2"/>
  <c r="J115" i="2"/>
  <c r="BE122" i="2"/>
  <c r="BE170" i="2"/>
  <c r="BE189" i="2"/>
  <c r="BE161" i="2"/>
  <c r="E85" i="2"/>
  <c r="F116" i="2"/>
  <c r="BE133" i="2"/>
  <c r="BE167" i="2"/>
  <c r="BE182" i="2"/>
  <c r="BE185" i="2"/>
  <c r="J89" i="2"/>
  <c r="J92" i="2"/>
  <c r="BE130" i="2"/>
  <c r="BE140" i="2"/>
  <c r="BE145" i="2"/>
  <c r="BE164" i="2"/>
  <c r="BE193" i="2"/>
  <c r="BE137" i="2"/>
  <c r="BE150" i="2"/>
  <c r="BE153" i="2"/>
  <c r="BE157" i="2"/>
  <c r="BE196" i="2"/>
  <c r="F34" i="2"/>
  <c r="BA95" i="1" s="1"/>
  <c r="F34" i="5"/>
  <c r="BA98" i="1" s="1"/>
  <c r="F36" i="7"/>
  <c r="BA101" i="1"/>
  <c r="F36" i="10"/>
  <c r="BA105" i="1" s="1"/>
  <c r="J36" i="12"/>
  <c r="AW107" i="1"/>
  <c r="F36" i="3"/>
  <c r="BC96" i="1"/>
  <c r="F37" i="7"/>
  <c r="BB101" i="1" s="1"/>
  <c r="F39" i="11"/>
  <c r="BD106" i="1"/>
  <c r="F37" i="4"/>
  <c r="BD97" i="1" s="1"/>
  <c r="F39" i="7"/>
  <c r="BD101" i="1" s="1"/>
  <c r="J36" i="10"/>
  <c r="AW105" i="1"/>
  <c r="F36" i="12"/>
  <c r="BA107" i="1" s="1"/>
  <c r="F35" i="2"/>
  <c r="BB95" i="1"/>
  <c r="F37" i="5"/>
  <c r="BD98" i="1"/>
  <c r="F38" i="8"/>
  <c r="BC102" i="1" s="1"/>
  <c r="F38" i="12"/>
  <c r="BC107" i="1"/>
  <c r="F37" i="3"/>
  <c r="BD96" i="1" s="1"/>
  <c r="F38" i="7"/>
  <c r="BC101" i="1" s="1"/>
  <c r="F36" i="11"/>
  <c r="BA106" i="1"/>
  <c r="AS94" i="1"/>
  <c r="F35" i="4"/>
  <c r="BB97" i="1" s="1"/>
  <c r="J34" i="5"/>
  <c r="AW98" i="1" s="1"/>
  <c r="J36" i="7"/>
  <c r="AW101" i="1" s="1"/>
  <c r="F39" i="10"/>
  <c r="BD105" i="1"/>
  <c r="F37" i="12"/>
  <c r="BB107" i="1"/>
  <c r="F34" i="3"/>
  <c r="BA96" i="1"/>
  <c r="F36" i="6"/>
  <c r="BA100" i="1"/>
  <c r="J36" i="9"/>
  <c r="AW104" i="1"/>
  <c r="J34" i="13"/>
  <c r="AW108" i="1" s="1"/>
  <c r="J34" i="2"/>
  <c r="AW95" i="1" s="1"/>
  <c r="J36" i="6"/>
  <c r="AW100" i="1" s="1"/>
  <c r="F38" i="9"/>
  <c r="BC104" i="1"/>
  <c r="F34" i="4"/>
  <c r="BA97" i="1"/>
  <c r="F37" i="9"/>
  <c r="BB104" i="1"/>
  <c r="J34" i="3"/>
  <c r="AW96" i="1"/>
  <c r="F37" i="6"/>
  <c r="BB100" i="1"/>
  <c r="F36" i="9"/>
  <c r="BA104" i="1" s="1"/>
  <c r="F37" i="13"/>
  <c r="BD108" i="1" s="1"/>
  <c r="F36" i="4"/>
  <c r="BC97" i="1" s="1"/>
  <c r="J36" i="8"/>
  <c r="AW102" i="1"/>
  <c r="F39" i="12"/>
  <c r="BD107" i="1" s="1"/>
  <c r="J34" i="4"/>
  <c r="AW97" i="1" s="1"/>
  <c r="F39" i="8"/>
  <c r="BD102" i="1"/>
  <c r="J36" i="11"/>
  <c r="AW106" i="1" s="1"/>
  <c r="F37" i="2"/>
  <c r="BD95" i="1"/>
  <c r="F38" i="6"/>
  <c r="BC100" i="1" s="1"/>
  <c r="F37" i="8"/>
  <c r="BB102" i="1"/>
  <c r="F38" i="11"/>
  <c r="BC106" i="1"/>
  <c r="F36" i="13"/>
  <c r="BC108" i="1" s="1"/>
  <c r="F36" i="2"/>
  <c r="BC95" i="1"/>
  <c r="F36" i="5"/>
  <c r="BC98" i="1"/>
  <c r="F36" i="8"/>
  <c r="BA102" i="1" s="1"/>
  <c r="F37" i="11"/>
  <c r="BB106" i="1" s="1"/>
  <c r="F35" i="13"/>
  <c r="BB108" i="1" s="1"/>
  <c r="F35" i="5"/>
  <c r="BB98" i="1" s="1"/>
  <c r="F37" i="10"/>
  <c r="BB105" i="1"/>
  <c r="F34" i="13"/>
  <c r="BA108" i="1" s="1"/>
  <c r="F35" i="3"/>
  <c r="BB96" i="1"/>
  <c r="F39" i="6"/>
  <c r="BD100" i="1"/>
  <c r="F39" i="9"/>
  <c r="BD104" i="1" s="1"/>
  <c r="BK119" i="5" l="1"/>
  <c r="J119" i="5" s="1"/>
  <c r="J120" i="5"/>
  <c r="J97" i="5" s="1"/>
  <c r="J202" i="5"/>
  <c r="J99" i="5" s="1"/>
  <c r="J120" i="3"/>
  <c r="J97" i="3" s="1"/>
  <c r="T123" i="12"/>
  <c r="BK123" i="12"/>
  <c r="J123" i="12"/>
  <c r="J98" i="12" s="1"/>
  <c r="BK125" i="8"/>
  <c r="BK124" i="8" s="1"/>
  <c r="J124" i="8" s="1"/>
  <c r="J32" i="8" s="1"/>
  <c r="AG102" i="1" s="1"/>
  <c r="T120" i="5"/>
  <c r="T119" i="5"/>
  <c r="R125" i="8"/>
  <c r="R124" i="8" s="1"/>
  <c r="P123" i="11"/>
  <c r="AU106" i="1" s="1"/>
  <c r="AU103" i="1" s="1"/>
  <c r="BK125" i="6"/>
  <c r="BK124" i="6"/>
  <c r="J124" i="6"/>
  <c r="J32" i="6" s="1"/>
  <c r="AG100" i="1" s="1"/>
  <c r="AN100" i="1" s="1"/>
  <c r="T120" i="4"/>
  <c r="T119" i="4"/>
  <c r="T125" i="6"/>
  <c r="T124" i="6" s="1"/>
  <c r="T125" i="8"/>
  <c r="T124" i="8" s="1"/>
  <c r="P119" i="3"/>
  <c r="AU96" i="1"/>
  <c r="T125" i="7"/>
  <c r="T124" i="7"/>
  <c r="T123" i="10"/>
  <c r="P120" i="5"/>
  <c r="P119" i="5" s="1"/>
  <c r="AU98" i="1" s="1"/>
  <c r="R123" i="12"/>
  <c r="R123" i="11"/>
  <c r="R123" i="9"/>
  <c r="BK120" i="4"/>
  <c r="J120" i="4"/>
  <c r="J97" i="4" s="1"/>
  <c r="BK117" i="13"/>
  <c r="J117" i="13" s="1"/>
  <c r="J96" i="13" s="1"/>
  <c r="J124" i="11"/>
  <c r="J99" i="11"/>
  <c r="AG105" i="1"/>
  <c r="J124" i="10"/>
  <c r="J99" i="10"/>
  <c r="J98" i="10"/>
  <c r="BK123" i="9"/>
  <c r="J123" i="9"/>
  <c r="J98" i="9"/>
  <c r="BK124" i="7"/>
  <c r="J124" i="7" s="1"/>
  <c r="J98" i="7" s="1"/>
  <c r="AG95" i="1"/>
  <c r="J96" i="2"/>
  <c r="J120" i="2"/>
  <c r="J97" i="2"/>
  <c r="F33" i="5"/>
  <c r="AZ98" i="1" s="1"/>
  <c r="F35" i="12"/>
  <c r="AZ107" i="1" s="1"/>
  <c r="J33" i="2"/>
  <c r="AV95" i="1" s="1"/>
  <c r="AT95" i="1" s="1"/>
  <c r="AN95" i="1" s="1"/>
  <c r="BB103" i="1"/>
  <c r="AX103" i="1"/>
  <c r="J30" i="3"/>
  <c r="AG96" i="1"/>
  <c r="F33" i="4"/>
  <c r="AZ97" i="1" s="1"/>
  <c r="J35" i="10"/>
  <c r="AV105" i="1" s="1"/>
  <c r="AT105" i="1" s="1"/>
  <c r="AU99" i="1"/>
  <c r="J33" i="3"/>
  <c r="AV96" i="1" s="1"/>
  <c r="AT96" i="1" s="1"/>
  <c r="J35" i="8"/>
  <c r="AV102" i="1"/>
  <c r="AT102" i="1" s="1"/>
  <c r="J35" i="11"/>
  <c r="AV106" i="1"/>
  <c r="AT106" i="1"/>
  <c r="F35" i="6"/>
  <c r="AZ100" i="1"/>
  <c r="J33" i="5"/>
  <c r="AV98" i="1"/>
  <c r="AT98" i="1"/>
  <c r="F33" i="13"/>
  <c r="AZ108" i="1" s="1"/>
  <c r="F33" i="3"/>
  <c r="AZ96" i="1" s="1"/>
  <c r="BD99" i="1"/>
  <c r="F35" i="9"/>
  <c r="AZ104" i="1" s="1"/>
  <c r="BC99" i="1"/>
  <c r="AY99" i="1"/>
  <c r="BA99" i="1"/>
  <c r="AW99" i="1" s="1"/>
  <c r="F35" i="10"/>
  <c r="AZ105" i="1" s="1"/>
  <c r="J33" i="4"/>
  <c r="AV97" i="1"/>
  <c r="AT97" i="1"/>
  <c r="J35" i="9"/>
  <c r="AV104" i="1" s="1"/>
  <c r="AT104" i="1" s="1"/>
  <c r="F33" i="2"/>
  <c r="AZ95" i="1"/>
  <c r="J35" i="12"/>
  <c r="AV107" i="1" s="1"/>
  <c r="AT107" i="1" s="1"/>
  <c r="J35" i="6"/>
  <c r="AV100" i="1"/>
  <c r="AT100" i="1" s="1"/>
  <c r="J35" i="7"/>
  <c r="AV101" i="1"/>
  <c r="AT101" i="1"/>
  <c r="BA103" i="1"/>
  <c r="AW103" i="1" s="1"/>
  <c r="F35" i="7"/>
  <c r="AZ101" i="1"/>
  <c r="F35" i="11"/>
  <c r="AZ106" i="1"/>
  <c r="F35" i="8"/>
  <c r="AZ102" i="1" s="1"/>
  <c r="BC103" i="1"/>
  <c r="AY103" i="1"/>
  <c r="J32" i="11"/>
  <c r="AG106" i="1" s="1"/>
  <c r="BD103" i="1"/>
  <c r="BB99" i="1"/>
  <c r="AX99" i="1"/>
  <c r="J33" i="13"/>
  <c r="AV108" i="1" s="1"/>
  <c r="AT108" i="1" s="1"/>
  <c r="AN102" i="1" l="1"/>
  <c r="AN105" i="1"/>
  <c r="J30" i="5"/>
  <c r="AG98" i="1" s="1"/>
  <c r="AN98" i="1" s="1"/>
  <c r="J96" i="5"/>
  <c r="J125" i="6"/>
  <c r="J99" i="6" s="1"/>
  <c r="J98" i="6"/>
  <c r="BK119" i="4"/>
  <c r="J119" i="4"/>
  <c r="J96" i="4"/>
  <c r="J98" i="8"/>
  <c r="J125" i="8"/>
  <c r="J99" i="8"/>
  <c r="AN106" i="1"/>
  <c r="J41" i="11"/>
  <c r="J41" i="10"/>
  <c r="J41" i="8"/>
  <c r="J41" i="6"/>
  <c r="AN96" i="1"/>
  <c r="J39" i="3"/>
  <c r="J39" i="2"/>
  <c r="J30" i="13"/>
  <c r="AG108" i="1" s="1"/>
  <c r="AU94" i="1"/>
  <c r="J32" i="7"/>
  <c r="AG101" i="1" s="1"/>
  <c r="AG99" i="1" s="1"/>
  <c r="J32" i="12"/>
  <c r="AG107" i="1"/>
  <c r="J32" i="9"/>
  <c r="AG104" i="1"/>
  <c r="BB94" i="1"/>
  <c r="W31" i="1" s="1"/>
  <c r="BC94" i="1"/>
  <c r="AY94" i="1" s="1"/>
  <c r="AZ99" i="1"/>
  <c r="AV99" i="1" s="1"/>
  <c r="AT99" i="1" s="1"/>
  <c r="BA94" i="1"/>
  <c r="W30" i="1" s="1"/>
  <c r="BD94" i="1"/>
  <c r="W33" i="1" s="1"/>
  <c r="AZ103" i="1"/>
  <c r="AV103" i="1" s="1"/>
  <c r="AT103" i="1" s="1"/>
  <c r="J39" i="5" l="1"/>
  <c r="J39" i="13"/>
  <c r="J41" i="12"/>
  <c r="J41" i="9"/>
  <c r="AN104" i="1"/>
  <c r="AN99" i="1"/>
  <c r="J41" i="7"/>
  <c r="AN101" i="1"/>
  <c r="AN107" i="1"/>
  <c r="AN108" i="1"/>
  <c r="AG103" i="1"/>
  <c r="J30" i="4"/>
  <c r="AG97" i="1" s="1"/>
  <c r="AN97" i="1" s="1"/>
  <c r="AW94" i="1"/>
  <c r="AK30" i="1" s="1"/>
  <c r="AX94" i="1"/>
  <c r="AZ94" i="1"/>
  <c r="AV94" i="1" s="1"/>
  <c r="AK29" i="1" s="1"/>
  <c r="W32" i="1"/>
  <c r="AN103" i="1" l="1"/>
  <c r="J39" i="4"/>
  <c r="AG94" i="1"/>
  <c r="W29" i="1"/>
  <c r="AT94" i="1"/>
  <c r="AN94" i="1" l="1"/>
  <c r="AK26" i="1"/>
  <c r="AK35" i="1" l="1"/>
</calcChain>
</file>

<file path=xl/sharedStrings.xml><?xml version="1.0" encoding="utf-8"?>
<sst xmlns="http://schemas.openxmlformats.org/spreadsheetml/2006/main" count="11833" uniqueCount="961">
  <si>
    <t>Export Komplet</t>
  </si>
  <si>
    <t/>
  </si>
  <si>
    <t>2.0</t>
  </si>
  <si>
    <t>ZAMOK</t>
  </si>
  <si>
    <t>False</t>
  </si>
  <si>
    <t>{c2e502ab-e4a1-45a7-a20d-ec6437ed7317}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</si>
  <si>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</si>
  <si>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</si>
  <si>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</si>
  <si>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</si>
  <si>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</si>
  <si>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</si>
  <si>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</si>
  <si>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</si>
  <si>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</si>
  <si>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</si>
  <si>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</si>
  <si>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13- Oprava trati v úseku Praha Satalice - Neratovice</t>
  </si>
  <si>
    <t>KSO:</t>
  </si>
  <si>
    <t>CC-CZ:</t>
  </si>
  <si>
    <t>Místo:</t>
  </si>
  <si>
    <t xml:space="preserve"> </t>
  </si>
  <si>
    <t>Datum:</t>
  </si>
  <si>
    <t>25. 2. 2022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</si>
  <si>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</si>
  <si>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</si>
  <si>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</si>
  <si>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</si>
  <si>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</si>
  <si>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</si>
  <si>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</si>
  <si>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</si>
  <si>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</si>
  <si>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</si>
  <si>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</si>
  <si>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</si>
  <si>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</si>
  <si>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</si>
  <si>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</si>
  <si>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</si>
  <si>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</si>
  <si>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</si>
  <si>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</si>
  <si>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</si>
  <si>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</si>
  <si>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</si>
  <si>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</si>
  <si>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</si>
  <si>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</si>
  <si>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</si>
  <si>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</si>
  <si>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</si>
  <si>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</si>
  <si>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</si>
  <si>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</si>
  <si>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</si>
  <si>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</si>
  <si>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</si>
  <si>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</si>
  <si>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</si>
  <si>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</si>
  <si>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</si>
  <si>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</si>
  <si>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</si>
  <si>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</si>
  <si>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</si>
  <si>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</si>
  <si>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</si>
  <si>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</si>
  <si>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</si>
  <si>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</si>
  <si>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</si>
  <si>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</si>
  <si>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</si>
  <si>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</si>
  <si>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</si>
  <si>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</si>
  <si>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</si>
  <si>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</si>
  <si>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žel. svršku  Kojetice - Neratovice  km 30,655 - 33,840</t>
  </si>
  <si>
    <t>STA</t>
  </si>
  <si>
    <t>1</t>
  </si>
  <si>
    <t>{0f2bd9aa-be80-4862-ab2c-dc6f9782b1dc}</t>
  </si>
  <si>
    <t>2</t>
  </si>
  <si>
    <t>02</t>
  </si>
  <si>
    <t>Oprava žel. svršku Měšice - Kojetice km 27,050 - 30,630</t>
  </si>
  <si>
    <t>{7fe4b737-ba72-4f96-97eb-3e11d2f42dc1}</t>
  </si>
  <si>
    <t>03</t>
  </si>
  <si>
    <t>Oprava žel. svršku Čakovice - Měšice km 19,800-25,955</t>
  </si>
  <si>
    <t>{5452ea34-5d09-4fe6-96cf-3ed3b8cfcc88}</t>
  </si>
  <si>
    <t>04</t>
  </si>
  <si>
    <t>Oprava žel. svršku Satalice - Čakovice km 16,770-18,520</t>
  </si>
  <si>
    <t>{8bd62758-a1dc-43f3-83e4-02ad9731ab8b}</t>
  </si>
  <si>
    <t>05</t>
  </si>
  <si>
    <t>Oprava nástupišť</t>
  </si>
  <si>
    <t>{f380b8e7-1bdb-4c52-87e2-f1fae7e4af34}</t>
  </si>
  <si>
    <t>Nástupiště Hovorčovice</t>
  </si>
  <si>
    <t>Soupis</t>
  </si>
  <si>
    <t>{6b4088d7-ef94-4fb1-ae3e-8d91fd5dcf81}</t>
  </si>
  <si>
    <t>Nástupiště Zlonín</t>
  </si>
  <si>
    <t>{86e843fe-bd97-46d7-8370-d3a952e785d8}</t>
  </si>
  <si>
    <t>Nástupiště Kojetice</t>
  </si>
  <si>
    <t>{ebc10b2a-376e-477c-a897-c2ebb13041c4}</t>
  </si>
  <si>
    <t>06</t>
  </si>
  <si>
    <t>Oprava přejezdů</t>
  </si>
  <si>
    <t>{8cafde19-1ac9-4f5e-9eb3-4fc0c8ab9837}</t>
  </si>
  <si>
    <t>Oprava P2660</t>
  </si>
  <si>
    <t>{85086f7c-b582-42d2-890b-39b643fc3529}</t>
  </si>
  <si>
    <t>Oprava P2661</t>
  </si>
  <si>
    <t>{970b84f5-05e1-4013-bdab-236228484ae7}</t>
  </si>
  <si>
    <t>Oprava P2665</t>
  </si>
  <si>
    <t>{434706e5-3cc7-45a2-afc0-6b3bd2defb89}</t>
  </si>
  <si>
    <t>Oprava P2667</t>
  </si>
  <si>
    <t>{e5cd5f07-bb48-4557-952f-7c5880d1a7cb}</t>
  </si>
  <si>
    <t>07</t>
  </si>
  <si>
    <t>VRN</t>
  </si>
  <si>
    <t>{38cea39c-6bb8-4fd6-b7fc-fc333dcec906}</t>
  </si>
  <si>
    <t>Ú1</t>
  </si>
  <si>
    <t>Délka úseku Neratovice-Kojetice km 30,645-33,840</t>
  </si>
  <si>
    <t>3195</t>
  </si>
  <si>
    <t>3</t>
  </si>
  <si>
    <t>KRYCÍ LIST SOUPISU PRACÍ</t>
  </si>
  <si>
    <t>Objekt:</t>
  </si>
  <si>
    <t>01 - Oprava žel. svršku  Kojetice - Neratovice  km 30,655 - 33,840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</si>
  <si>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</si>
  <si>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</si>
  <si>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</si>
  <si>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</si>
  <si>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</si>
  <si>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</si>
  <si>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</si>
  <si>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</si>
  <si>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</si>
  <si>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</si>
  <si>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</si>
  <si>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</si>
  <si>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</si>
  <si>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</si>
  <si>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</si>
  <si>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</si>
  <si>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</si>
  <si>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</si>
  <si>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</si>
  <si>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</si>
  <si>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</si>
  <si>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</si>
  <si>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</si>
  <si>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</si>
  <si>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</si>
  <si>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</si>
  <si>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</si>
  <si>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</si>
  <si>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</si>
  <si>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</si>
  <si>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Sborník UOŽI 01 2022</t>
  </si>
  <si>
    <t>4</t>
  </si>
  <si>
    <t>662703633</t>
  </si>
  <si>
    <t>VV</t>
  </si>
  <si>
    <t>(33840-33650)*1</t>
  </si>
  <si>
    <t>(32620-32460)*2</t>
  </si>
  <si>
    <t>(32260-32100)*1</t>
  </si>
  <si>
    <t>(31900-31740)*1</t>
  </si>
  <si>
    <t>(31740-31410)*2</t>
  </si>
  <si>
    <t>(31150-30750)*2</t>
  </si>
  <si>
    <t>Součet</t>
  </si>
  <si>
    <t>20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</si>
  <si>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</si>
  <si>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</si>
  <si>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m3</t>
  </si>
  <si>
    <t>-101284611</t>
  </si>
  <si>
    <t>(30935-30655)*1"výměna 1m3/bm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</si>
  <si>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</si>
  <si>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</si>
  <si>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-971354392</t>
  </si>
  <si>
    <t>Ú1/100*30*2</t>
  </si>
  <si>
    <t>280</t>
  </si>
  <si>
    <t>M</t>
  </si>
  <si>
    <t>5955101000</t>
  </si>
  <si>
    <t>Kamenivo drcené štěrk frakce 31,5/63 třídy BI</t>
  </si>
  <si>
    <t>t</t>
  </si>
  <si>
    <t>8</t>
  </si>
  <si>
    <t>1730208301</t>
  </si>
  <si>
    <t>2197*1,8</t>
  </si>
  <si>
    <t>5907025016</t>
  </si>
  <si>
    <t>Výměna kolejnicových pásů stávající upevnění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</si>
  <si>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m</t>
  </si>
  <si>
    <t>102462297</t>
  </si>
  <si>
    <t>(32945-31100)*2</t>
  </si>
  <si>
    <t>(30700-30655)*2</t>
  </si>
  <si>
    <t>(33840-33400)*2</t>
  </si>
  <si>
    <t>6</t>
  </si>
  <si>
    <t>5957104035</t>
  </si>
  <si>
    <t>Kolejnicové pásy třídy R260 tv. 49 E1 délky 120 metrů</t>
  </si>
  <si>
    <t>kus</t>
  </si>
  <si>
    <t>1513697757</t>
  </si>
  <si>
    <t>Neoceňovat dodá ST Phaz</t>
  </si>
  <si>
    <t xml:space="preserve">Kolejnice </t>
  </si>
  <si>
    <t>(4660+1200)/120+0,167</t>
  </si>
  <si>
    <t>7</t>
  </si>
  <si>
    <t>5958128010</t>
  </si>
  <si>
    <t>Komplety ŽS 4 (šroub RS 1, matice M 24, podložka Fe6, svěrka ŽS4)</t>
  </si>
  <si>
    <t>780117011</t>
  </si>
  <si>
    <t>1200/25*41*2</t>
  </si>
  <si>
    <t>5958158005</t>
  </si>
  <si>
    <t>Podložka pryžová pod patu kolejnice S49  183/126/6</t>
  </si>
  <si>
    <t>-1390371123</t>
  </si>
  <si>
    <t>600/25*41*2</t>
  </si>
  <si>
    <t>9</t>
  </si>
  <si>
    <t>5907025466</t>
  </si>
  <si>
    <t>Výměna kolejnicových pásů současně s výměnou pryžové podložky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</si>
  <si>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-1719622075</t>
  </si>
  <si>
    <t>(33400-33200)*2</t>
  </si>
  <si>
    <t>(31100-30700)*2</t>
  </si>
  <si>
    <t>10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</si>
  <si>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</si>
  <si>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</si>
  <si>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</t>
  </si>
  <si>
    <t>2023679065</t>
  </si>
  <si>
    <t>Ú1/1000*2</t>
  </si>
  <si>
    <t>11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</si>
  <si>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</si>
  <si>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</si>
  <si>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</si>
  <si>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796794126</t>
  </si>
  <si>
    <t>58</t>
  </si>
  <si>
    <t>12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</si>
  <si>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</si>
  <si>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</si>
  <si>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-994404295</t>
  </si>
  <si>
    <t>5860</t>
  </si>
  <si>
    <t>13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</si>
  <si>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</si>
  <si>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</si>
  <si>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-2052425838</t>
  </si>
  <si>
    <t>Reprofilace příkopů a přilehlého svahu dle místních poměrů</t>
  </si>
  <si>
    <t>(33840-33650)*0,7*1</t>
  </si>
  <si>
    <t>(33650-33150)*0,7*2</t>
  </si>
  <si>
    <t>(32940-32640)*0,5*2</t>
  </si>
  <si>
    <t>(32460-32260)*0,5*2</t>
  </si>
  <si>
    <t>(32260-32100)*0,6*1</t>
  </si>
  <si>
    <t>(32100-31900)*0,5*2</t>
  </si>
  <si>
    <t>(31900-31740)*0,6*1</t>
  </si>
  <si>
    <t>(31410-31150)*0,5*2</t>
  </si>
  <si>
    <t>(30750-30645)*0,6*2</t>
  </si>
  <si>
    <t>14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</si>
  <si>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</si>
  <si>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</si>
  <si>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-336203741</t>
  </si>
  <si>
    <t>700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</si>
  <si>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</si>
  <si>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</si>
  <si>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2093601234</t>
  </si>
  <si>
    <t>400</t>
  </si>
  <si>
    <t>OST</t>
  </si>
  <si>
    <t>Ostatní</t>
  </si>
  <si>
    <t>16</t>
  </si>
  <si>
    <t>9902300100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</si>
  <si>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</si>
  <si>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512</t>
  </si>
  <si>
    <t>1137040089</t>
  </si>
  <si>
    <t>300"zemina</t>
  </si>
  <si>
    <t>12"bet základy a značky</t>
  </si>
  <si>
    <t>9902300400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</si>
  <si>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</si>
  <si>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-726609551</t>
  </si>
  <si>
    <t>3954,6"štěrk</t>
  </si>
  <si>
    <t>19</t>
  </si>
  <si>
    <t>9903200100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</si>
  <si>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</si>
  <si>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1956606182</t>
  </si>
  <si>
    <t>02 - Oprava žel. svršku Měšice - Kojetice km 27,050 - 30,630</t>
  </si>
  <si>
    <t>1785832491</t>
  </si>
  <si>
    <t>(27350-27050)*2</t>
  </si>
  <si>
    <t>(28500-27900)*2</t>
  </si>
  <si>
    <t>(29500-29400)*2</t>
  </si>
  <si>
    <t>30450-30200</t>
  </si>
  <si>
    <t>5905085045</t>
  </si>
  <si>
    <t>Souvislé čištění KL strojně koleje pražce betonové.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</si>
  <si>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-1076626917</t>
  </si>
  <si>
    <t>30,630-27,050</t>
  </si>
  <si>
    <t>-1581808718</t>
  </si>
  <si>
    <t>3590*0,6</t>
  </si>
  <si>
    <t>1904056686</t>
  </si>
  <si>
    <t>2154*1,8</t>
  </si>
  <si>
    <t>-1928988980</t>
  </si>
  <si>
    <t>((29420-27050)*2)</t>
  </si>
  <si>
    <t>-654160807</t>
  </si>
  <si>
    <t>((30630-27050)*2)/120+0,333</t>
  </si>
  <si>
    <t>-1800185940</t>
  </si>
  <si>
    <t>2420/25*41*2+0,4</t>
  </si>
  <si>
    <t>-1155155495</t>
  </si>
  <si>
    <t>2420/25*41+1,2</t>
  </si>
  <si>
    <t>1114258558</t>
  </si>
  <si>
    <t>(30630-29420)*2</t>
  </si>
  <si>
    <t>1502161198</t>
  </si>
  <si>
    <t>(30,630-27,050)*2</t>
  </si>
  <si>
    <t>2001221063</t>
  </si>
  <si>
    <t>62</t>
  </si>
  <si>
    <t>2016327855</t>
  </si>
  <si>
    <t>(30630-27050)*2</t>
  </si>
  <si>
    <t>-1437805724</t>
  </si>
  <si>
    <t>(27700-27350)*0,5*2</t>
  </si>
  <si>
    <t>(27900-27700)*0,5*1</t>
  </si>
  <si>
    <t>(29400-28500)*2*1,5"1,5m3/bm</t>
  </si>
  <si>
    <t>(30200-29500)*2*1,5"1,5m3/bm</t>
  </si>
  <si>
    <t>(30450-30200)*0,5*1</t>
  </si>
  <si>
    <t>(30600-30450)*0,5*1</t>
  </si>
  <si>
    <t>-504284225</t>
  </si>
  <si>
    <t>950</t>
  </si>
  <si>
    <t>-143377982</t>
  </si>
  <si>
    <t>350</t>
  </si>
  <si>
    <t>2012850480</t>
  </si>
  <si>
    <t>1600"zemuna</t>
  </si>
  <si>
    <t>5"bet. základy-patky</t>
  </si>
  <si>
    <t>484992544</t>
  </si>
  <si>
    <t>3877,2"štěrk</t>
  </si>
  <si>
    <t>-610270305</t>
  </si>
  <si>
    <t>03 - Oprava žel. svršku Čakovice - Měšice km 19,800-25,955</t>
  </si>
  <si>
    <t xml:space="preserve">    OST - Ostatní</t>
  </si>
  <si>
    <t>-1641380614</t>
  </si>
  <si>
    <t>20250-19800</t>
  </si>
  <si>
    <t>20650-20250</t>
  </si>
  <si>
    <t>21240-20900</t>
  </si>
  <si>
    <t>22100-21700</t>
  </si>
  <si>
    <t>(22300-22100)*2</t>
  </si>
  <si>
    <t>(23900-23430)*2</t>
  </si>
  <si>
    <t>(24420-24150)*2</t>
  </si>
  <si>
    <t>(25200-25000)*2</t>
  </si>
  <si>
    <t>(25600-25500)*2</t>
  </si>
  <si>
    <t>(25950-25850)*2</t>
  </si>
  <si>
    <t>1480902846</t>
  </si>
  <si>
    <t>25,955-19,955</t>
  </si>
  <si>
    <t>1425425241</t>
  </si>
  <si>
    <t>(19995-19800)*0,2</t>
  </si>
  <si>
    <t>(25955-19995)*0,6</t>
  </si>
  <si>
    <t>-647329909</t>
  </si>
  <si>
    <t>3615*1,8</t>
  </si>
  <si>
    <t>5906130345</t>
  </si>
  <si>
    <t>Montáž kolejového roštu v ose koleje pražce betonové vystrojené tvar S49, 49E1. Poznámka: 1. V cenách jsou započteny náklady na manipulaci a montáž KR, u pražců dřevěných nevystrojených i na vrtání pražců. 2. V cenách nejsou obsaženy náklady na dodávku materiálu.</t>
  </si>
  <si>
    <t>412582702</t>
  </si>
  <si>
    <t>25,955-20,070</t>
  </si>
  <si>
    <t>5906135155</t>
  </si>
  <si>
    <t>Demontáž kolejového roštu koleje na úložišti pražce betonové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</si>
  <si>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1823922960</t>
  </si>
  <si>
    <t>-2032781160</t>
  </si>
  <si>
    <t>(25,955-19,995)</t>
  </si>
  <si>
    <t>-234224126</t>
  </si>
  <si>
    <t>112</t>
  </si>
  <si>
    <t>-577161164</t>
  </si>
  <si>
    <t>12310</t>
  </si>
  <si>
    <t>1465628471</t>
  </si>
  <si>
    <t>(20250-19800)*0,7</t>
  </si>
  <si>
    <t>(20650-20250)*0,7</t>
  </si>
  <si>
    <t>(20900-20650)*0,7*2</t>
  </si>
  <si>
    <t>(21240-20900)*0,7</t>
  </si>
  <si>
    <t>(21700-21240)*0,7*2</t>
  </si>
  <si>
    <t>(22100-21700)*0,5</t>
  </si>
  <si>
    <t>(23270-22300)*0,5*2</t>
  </si>
  <si>
    <t>(23430-23270)*0,5</t>
  </si>
  <si>
    <t>(24150-23900)*0,5*2</t>
  </si>
  <si>
    <t>(25000-24420)*0,5*2</t>
  </si>
  <si>
    <t>(25500-25220)*0,5*2</t>
  </si>
  <si>
    <t>(25850-25640)*0,5*2</t>
  </si>
  <si>
    <t>373946209</t>
  </si>
  <si>
    <t>1800</t>
  </si>
  <si>
    <t>-1135970323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</si>
  <si>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</si>
  <si>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</si>
  <si>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-1280862337</t>
  </si>
  <si>
    <t>570*(25,955-19,995)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</si>
  <si>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</si>
  <si>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</si>
  <si>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1830204240</t>
  </si>
  <si>
    <t>3233,376+586,753</t>
  </si>
  <si>
    <t>512456489</t>
  </si>
  <si>
    <t>9888*2</t>
  </si>
  <si>
    <t>1138302583</t>
  </si>
  <si>
    <t>25802+3750</t>
  </si>
  <si>
    <t>17</t>
  </si>
  <si>
    <t>5958228015</t>
  </si>
  <si>
    <t>Komplet užitý ŽS 4 (šroub RS 1, matice M 24, podložka Fe6, svěrka ŽS4)</t>
  </si>
  <si>
    <t>755311063</t>
  </si>
  <si>
    <t>10000</t>
  </si>
  <si>
    <t>18</t>
  </si>
  <si>
    <t>5956213065</t>
  </si>
  <si>
    <t>Pražec betonový příčný vystrojený  užitý tv. SB 8 P</t>
  </si>
  <si>
    <t>526960140</t>
  </si>
  <si>
    <t>(25955-20070)/25*42+1,2</t>
  </si>
  <si>
    <t>-106884253</t>
  </si>
  <si>
    <t>(25,955-20,070)*2000/120</t>
  </si>
  <si>
    <t>0,917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</si>
  <si>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</si>
  <si>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</si>
  <si>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413000994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</si>
  <si>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</si>
  <si>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</si>
  <si>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-733395950</t>
  </si>
  <si>
    <t>400"zemina z příkopů</t>
  </si>
  <si>
    <t>10"odvoz bet. odpadu - patky</t>
  </si>
  <si>
    <t>22</t>
  </si>
  <si>
    <t>-2037471568</t>
  </si>
  <si>
    <t>Doprava nového kameniva</t>
  </si>
  <si>
    <t>6507</t>
  </si>
  <si>
    <t>2050*0,290"přeprava užitých pražců P. Vršovice-Měšice</t>
  </si>
  <si>
    <t>25</t>
  </si>
  <si>
    <t>9902900200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</si>
  <si>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</si>
  <si>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-403264157</t>
  </si>
  <si>
    <t>2050*0,290</t>
  </si>
  <si>
    <t>26</t>
  </si>
  <si>
    <t>9902900400</t>
  </si>
  <si>
    <t>Složení objemnějšího kusového materiálu, vybouraných hmot    Poznámka: 1. Ceny jsou určeny pro skládání materiálu z vlastních zásob objednatele.</t>
  </si>
  <si>
    <t>-1577093875</t>
  </si>
  <si>
    <t>24</t>
  </si>
  <si>
    <t>-432955090</t>
  </si>
  <si>
    <t>04 - Oprava žel. svršku Satalice - Čakovice km 16,770-18,520</t>
  </si>
  <si>
    <t>1469683666</t>
  </si>
  <si>
    <t>16800-16770</t>
  </si>
  <si>
    <t>17030-16800</t>
  </si>
  <si>
    <t>17450-17030</t>
  </si>
  <si>
    <t>17650-17450</t>
  </si>
  <si>
    <t>18350-17830</t>
  </si>
  <si>
    <t>-608258920</t>
  </si>
  <si>
    <t>18,520-17,270</t>
  </si>
  <si>
    <t>2119204282</t>
  </si>
  <si>
    <t>(17270-16770)*0,2</t>
  </si>
  <si>
    <t>(17780-17270)*0,6</t>
  </si>
  <si>
    <t>(17815-17780)*0,6</t>
  </si>
  <si>
    <t>(18440-17815)*0,6</t>
  </si>
  <si>
    <t>(18520-18440)*0,2</t>
  </si>
  <si>
    <t>5907015016</t>
  </si>
  <si>
    <t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</si>
  <si>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826969799</t>
  </si>
  <si>
    <t>Vložky při opravě BK</t>
  </si>
  <si>
    <t>100</t>
  </si>
  <si>
    <t>-31537404</t>
  </si>
  <si>
    <t>(18520-17270)*2</t>
  </si>
  <si>
    <t>5907040031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</si>
  <si>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</si>
  <si>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-1660425277</t>
  </si>
  <si>
    <t>(17,270-16,770)*2000</t>
  </si>
  <si>
    <t>5907050020</t>
  </si>
  <si>
    <t>Dělení kolejnic řezáním nebo rozbroušením soustavy S49 nebo T. Poznámka: 1. V cenách jsou započteny náklady na manipulaci, podložení, označení a provedení řezu kolejnice.</t>
  </si>
  <si>
    <t>-1086032962</t>
  </si>
  <si>
    <t>5907050120</t>
  </si>
  <si>
    <t>Dělení kolejnic kyslíkem soustavy S49 nebo T. Poznámka: 1. V cenách jsou započteny náklady na manipulaci, podložení, označení a provedení řezu kolejnice.</t>
  </si>
  <si>
    <t>-408407614</t>
  </si>
  <si>
    <t>198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</si>
  <si>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</si>
  <si>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</si>
  <si>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</si>
  <si>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-1799624649</t>
  </si>
  <si>
    <t>(17,270-16,770)*1640*2</t>
  </si>
  <si>
    <t>-651707828</t>
  </si>
  <si>
    <t>(18,520-16,770)*2</t>
  </si>
  <si>
    <t>-505566683</t>
  </si>
  <si>
    <t>km 18,520-16,770</t>
  </si>
  <si>
    <t>-1449227030</t>
  </si>
  <si>
    <t>(18,520-16,770)*2000</t>
  </si>
  <si>
    <t>1094393198</t>
  </si>
  <si>
    <t>(16800-16770)*0,2</t>
  </si>
  <si>
    <t>(17030-16800)*0,5</t>
  </si>
  <si>
    <t>(17450-17030)*0,5</t>
  </si>
  <si>
    <t>(17650-17450)*0,5</t>
  </si>
  <si>
    <t>(17830-17650)*0,5*2</t>
  </si>
  <si>
    <t>(18350-17830)*0,5</t>
  </si>
  <si>
    <t>-2137940755</t>
  </si>
  <si>
    <t>750</t>
  </si>
  <si>
    <t>37225591</t>
  </si>
  <si>
    <t>300</t>
  </si>
  <si>
    <t>1247785039</t>
  </si>
  <si>
    <t>(18,520-16,770)*1640*2</t>
  </si>
  <si>
    <t>1915992306</t>
  </si>
  <si>
    <t>(18520-16770)/25*41*4</t>
  </si>
  <si>
    <t>5957201010</t>
  </si>
  <si>
    <t>Kolejnice užité tv. S49</t>
  </si>
  <si>
    <t>-632026947</t>
  </si>
  <si>
    <t>-1808980722</t>
  </si>
  <si>
    <t>(18520-17270)*2/120</t>
  </si>
  <si>
    <t>0,167</t>
  </si>
  <si>
    <t>-669337006</t>
  </si>
  <si>
    <t>818*1,8</t>
  </si>
  <si>
    <t>9902100700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</si>
  <si>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</si>
  <si>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-429237376</t>
  </si>
  <si>
    <t>Doprava drobného materiálu</t>
  </si>
  <si>
    <t>15,153</t>
  </si>
  <si>
    <t>-733464022</t>
  </si>
  <si>
    <t>500"převozy zeminy</t>
  </si>
  <si>
    <t>23</t>
  </si>
  <si>
    <t>728612893</t>
  </si>
  <si>
    <t>1472,4</t>
  </si>
  <si>
    <t>-581474791</t>
  </si>
  <si>
    <t>05 - Oprava nástupišť</t>
  </si>
  <si>
    <t>Soupis:</t>
  </si>
  <si>
    <t>01 - Nástupiště Hovorčovice</t>
  </si>
  <si>
    <t xml:space="preserve">    2 - Zakládání</t>
  </si>
  <si>
    <t>Zakládání</t>
  </si>
  <si>
    <t>5964147005</t>
  </si>
  <si>
    <t>Nástupištní díly blok úložný U85</t>
  </si>
  <si>
    <t>-1380202353</t>
  </si>
  <si>
    <t>výška nástupiště 550 mm nad TK se vzdáleností hrany od osy kolej 1680 mm</t>
  </si>
  <si>
    <t>121</t>
  </si>
  <si>
    <t>5964147020</t>
  </si>
  <si>
    <t>Nástupištní díly tvárnice Tischer B</t>
  </si>
  <si>
    <t>-255893731</t>
  </si>
  <si>
    <t>120</t>
  </si>
  <si>
    <t>5964147105</t>
  </si>
  <si>
    <t>Nástupištní díly výplňová deska D3</t>
  </si>
  <si>
    <t>620428310</t>
  </si>
  <si>
    <t>120*2</t>
  </si>
  <si>
    <t>5955101014</t>
  </si>
  <si>
    <t>Kamenivo drcené štěrkodrť frakce 0/8</t>
  </si>
  <si>
    <t>-11947832</t>
  </si>
  <si>
    <t>Kamenivo na úpravu plochy pod asfaltovým betonem</t>
  </si>
  <si>
    <t>120*2,3*0,04*1,8</t>
  </si>
  <si>
    <t>5*2,3*0,04*1,8</t>
  </si>
  <si>
    <t>5964161000</t>
  </si>
  <si>
    <t>Beton lehce zhutnitelný C 12/15;X0 F5 2 080 2 517</t>
  </si>
  <si>
    <t>-2132386150</t>
  </si>
  <si>
    <t>Beton pro usazení patek nástupiště a Tischerů</t>
  </si>
  <si>
    <t>120*0,5*0,1</t>
  </si>
  <si>
    <t>Beton pro usazení obrubníků</t>
  </si>
  <si>
    <t>130*0,2*0,1</t>
  </si>
  <si>
    <t>5964159005</t>
  </si>
  <si>
    <t>Obrubník chodníkový 1m</t>
  </si>
  <si>
    <t>1581588460</t>
  </si>
  <si>
    <t>Obrubník na nástupiště</t>
  </si>
  <si>
    <t>2*5</t>
  </si>
  <si>
    <t>5963146000</t>
  </si>
  <si>
    <t>Asfaltový beton ACO 11S 50/70 střednězrnný-obrusná vrstva</t>
  </si>
  <si>
    <t>-1822717377</t>
  </si>
  <si>
    <t>Asfalt na nástupiště a přístupový chodník</t>
  </si>
  <si>
    <t>120*2,3*0,05*2,5</t>
  </si>
  <si>
    <t>10*0,05*2,5</t>
  </si>
  <si>
    <t>5964167095</t>
  </si>
  <si>
    <t>Sloupek plotní pozink délka/průměr 3000/60 mm</t>
  </si>
  <si>
    <t>-1575635726</t>
  </si>
  <si>
    <t>5913255010</t>
  </si>
  <si>
    <t>Zřízení konstrukce vozovky asfaltobetonové s obrusnou vrstvou tloušťky do 5 cm. Poznámka: 1. V cenách jsou započteny náklady na zřízení vozovky s živičným na podkladu ze stmelených vrstev a na manipulaci. 2. V cenách nejsou obsaženy náklady na dodávku materiálu.</t>
  </si>
  <si>
    <t>-53705552</t>
  </si>
  <si>
    <t>nástupiště a přístupový chodník</t>
  </si>
  <si>
    <t>120*2,3</t>
  </si>
  <si>
    <t>5*2,3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</si>
  <si>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</si>
  <si>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</si>
  <si>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1852803754</t>
  </si>
  <si>
    <t xml:space="preserve">Obrubník na nástupiště </t>
  </si>
  <si>
    <t>5913320044 R1</t>
  </si>
  <si>
    <t>Oplocení dráhy 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</si>
  <si>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-1307909794</t>
  </si>
  <si>
    <t>2*2,5"zábradlí na konci nástupiště</t>
  </si>
  <si>
    <t>5913420030</t>
  </si>
  <si>
    <t>Nátěr výstroje dráhy jednobarevný trubky průměru 60 mm. Poznámka: 1. V cenách jsou započteny náklady na očištění od starého nátěru a nečistot, provedení nového nátěru barvou schváleného typu a odstínu. 2. V cenách nejsou obsaženy náklady na dodávku materiálu.</t>
  </si>
  <si>
    <t>-1633391467</t>
  </si>
  <si>
    <t>(3*1,5+2*2,5)*2"zábradlí</t>
  </si>
  <si>
    <t>5914120070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</si>
  <si>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</si>
  <si>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-1046686093</t>
  </si>
  <si>
    <t>150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</si>
  <si>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</si>
  <si>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</si>
  <si>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-921517361</t>
  </si>
  <si>
    <t>5915010010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</si>
  <si>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</si>
  <si>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-499055746</t>
  </si>
  <si>
    <t>Odtěžení materiálu z nástupiště</t>
  </si>
  <si>
    <t>150*0,7</t>
  </si>
  <si>
    <t>9902300300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</si>
  <si>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</si>
  <si>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-662574119</t>
  </si>
  <si>
    <t>Doprava asfaltu, betonu a obrubníků</t>
  </si>
  <si>
    <t>35,750+19,212+7,670</t>
  </si>
  <si>
    <t>9902300500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</si>
  <si>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</si>
  <si>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-910830395</t>
  </si>
  <si>
    <t>Doprava štěrkodrti, zábradlí</t>
  </si>
  <si>
    <t>20,7+0,3</t>
  </si>
  <si>
    <t>9902400800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</si>
  <si>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</si>
  <si>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-940779871</t>
  </si>
  <si>
    <t>Doprava nástupištních dílů</t>
  </si>
  <si>
    <t>50,214</t>
  </si>
  <si>
    <t>02 - Nástupiště Zlonín</t>
  </si>
  <si>
    <t>1564230452</t>
  </si>
  <si>
    <t>239473737</t>
  </si>
  <si>
    <t>-2127814325</t>
  </si>
  <si>
    <t>2105673705</t>
  </si>
  <si>
    <t>140*2,3*0,04*1,8</t>
  </si>
  <si>
    <t>2032246579</t>
  </si>
  <si>
    <t>140*0,2*0,1</t>
  </si>
  <si>
    <t>1658616660</t>
  </si>
  <si>
    <t>2*2*5"přístupy</t>
  </si>
  <si>
    <t>1822300507</t>
  </si>
  <si>
    <t>5*2*2*0,05*2,5</t>
  </si>
  <si>
    <t>1873528791</t>
  </si>
  <si>
    <t>1044140332</t>
  </si>
  <si>
    <t>2100073905</t>
  </si>
  <si>
    <t>5913320044.R1</t>
  </si>
  <si>
    <t>828232097</t>
  </si>
  <si>
    <t>2*2,5"výroba a osazení zábradlí na konci nástupiště</t>
  </si>
  <si>
    <t>145681022</t>
  </si>
  <si>
    <t>-944414320</t>
  </si>
  <si>
    <t>41257398</t>
  </si>
  <si>
    <t>1745061934</t>
  </si>
  <si>
    <t>Odtěžení materiálu z rýhy nástupiště</t>
  </si>
  <si>
    <t>120*0,5*0,5</t>
  </si>
  <si>
    <t>966160427</t>
  </si>
  <si>
    <t>Doprava asfaltu, betonu a obrubníků, zábradlí</t>
  </si>
  <si>
    <t>40+19,659+8,26+0,3</t>
  </si>
  <si>
    <t>534685673</t>
  </si>
  <si>
    <t>Doprava štěrkodrti</t>
  </si>
  <si>
    <t>25,2</t>
  </si>
  <si>
    <t>1839029325</t>
  </si>
  <si>
    <t>03 - Nástupiště Kojetice</t>
  </si>
  <si>
    <t>-1113677563</t>
  </si>
  <si>
    <t>-1461942979</t>
  </si>
  <si>
    <t>-22255972</t>
  </si>
  <si>
    <t>120*2+5</t>
  </si>
  <si>
    <t>-1043070978</t>
  </si>
  <si>
    <t>150*2,3*0,04*1,8</t>
  </si>
  <si>
    <t>-562817478</t>
  </si>
  <si>
    <t>125*0,5*0,1</t>
  </si>
  <si>
    <t>180*0,2*0,1</t>
  </si>
  <si>
    <t>1165282628</t>
  </si>
  <si>
    <t>120+2*25+2*5</t>
  </si>
  <si>
    <t>848623082</t>
  </si>
  <si>
    <t>(120+15)*2,3*0,05*2,5</t>
  </si>
  <si>
    <t>1394890509</t>
  </si>
  <si>
    <t>2022413611</t>
  </si>
  <si>
    <t>15*2,3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</si>
  <si>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</si>
  <si>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</si>
  <si>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1543942311</t>
  </si>
  <si>
    <t>5913285035</t>
  </si>
  <si>
    <t>Montáž dílů komunikace ze zámkové dlažby uložení v podsypu. Poznámka: 1. V cenách jsou započteny náklady na osazení dlažby nebo obrubníku. 2. V cenách nejsou obsaženy náklady na dodávku materiálu.</t>
  </si>
  <si>
    <t>605819097</t>
  </si>
  <si>
    <t>4*1,5*3</t>
  </si>
  <si>
    <t>-1126334763</t>
  </si>
  <si>
    <t>120+5</t>
  </si>
  <si>
    <t>2*30"přístupová cesta</t>
  </si>
  <si>
    <t>887122909</t>
  </si>
  <si>
    <t xml:space="preserve">2,5*2"výroba a osazení zábradlí </t>
  </si>
  <si>
    <t xml:space="preserve">4"výroba a osazení zábradlí </t>
  </si>
  <si>
    <t>-1292928065</t>
  </si>
  <si>
    <t>3*1,5+2*2,5"zábradlí</t>
  </si>
  <si>
    <t>6*1,5+2*4"zábradlí</t>
  </si>
  <si>
    <t>1657599014</t>
  </si>
  <si>
    <t>-488097308</t>
  </si>
  <si>
    <t>1462161857</t>
  </si>
  <si>
    <t>-1875230232</t>
  </si>
  <si>
    <t>38,813+22,005+10,620+0,65</t>
  </si>
  <si>
    <t>1322639193</t>
  </si>
  <si>
    <t>24,84</t>
  </si>
  <si>
    <t>782342461</t>
  </si>
  <si>
    <t>51,194</t>
  </si>
  <si>
    <t>06 - Oprava přejezdů</t>
  </si>
  <si>
    <t>01 - Oprava P2660</t>
  </si>
  <si>
    <t>5905050055</t>
  </si>
  <si>
    <t>Souvislá výměna KL se snesením KR koleje pražce betonové.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</si>
  <si>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646372440</t>
  </si>
  <si>
    <t>0,02</t>
  </si>
  <si>
    <t>-1090015521</t>
  </si>
  <si>
    <t>20*3,5*0,45*1,8</t>
  </si>
  <si>
    <t>1929749737</t>
  </si>
  <si>
    <t>0,025</t>
  </si>
  <si>
    <t>1893237707</t>
  </si>
  <si>
    <t>Neoceňovat dodá ST PHAZ</t>
  </si>
  <si>
    <t>25/0,6+0,333</t>
  </si>
  <si>
    <t>373598552</t>
  </si>
  <si>
    <t>2*25</t>
  </si>
  <si>
    <t>5958125010</t>
  </si>
  <si>
    <t>Komplety s antikorozní úpravou ŽS 4 (svěrka ŽS4, šroub RS 1, matice M24, podložka Fe6)</t>
  </si>
  <si>
    <t>994490495</t>
  </si>
  <si>
    <t>34*4</t>
  </si>
  <si>
    <t>-741310254</t>
  </si>
  <si>
    <t>34*2</t>
  </si>
  <si>
    <t>5906140035</t>
  </si>
  <si>
    <t>Demontáž kolejového roštu koleje v ose koleje pražce dřevěné tvar 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</si>
  <si>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1420606209</t>
  </si>
  <si>
    <t>53261082</t>
  </si>
  <si>
    <t>3*0,05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</si>
  <si>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</si>
  <si>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</si>
  <si>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1958998710</t>
  </si>
  <si>
    <t>5963104035</t>
  </si>
  <si>
    <t>Přejezd železobetonový kompletní sestava</t>
  </si>
  <si>
    <t>1453110513</t>
  </si>
  <si>
    <t>9*1,2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</si>
  <si>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</si>
  <si>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</si>
  <si>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1737191949</t>
  </si>
  <si>
    <t>5913215020</t>
  </si>
  <si>
    <t>Demontáž kolejnicových dílů přejezdu ochranná kolejnice. Poznámka: 1. V cenách jsou započteny náklady na demontáž a naložení na dopravní prostředek.</t>
  </si>
  <si>
    <t>1179599039</t>
  </si>
  <si>
    <t>2*11</t>
  </si>
  <si>
    <t>5913235020</t>
  </si>
  <si>
    <t>Dělení AB komunikace řezáním hloubky do 20 cm. Poznámka: 1. V cenách jsou započteny náklady na provedení úkolu.</t>
  </si>
  <si>
    <t>-1925896676</t>
  </si>
  <si>
    <t>60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</si>
  <si>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</si>
  <si>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</si>
  <si>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-1553781823</t>
  </si>
  <si>
    <t>(4*9)+(4*9)+ (1*9)</t>
  </si>
  <si>
    <t>5963146010</t>
  </si>
  <si>
    <t>Asfaltový beton ACL 16S 50/70 hrubozrnný-ložní vrstva</t>
  </si>
  <si>
    <t>-1047324314</t>
  </si>
  <si>
    <t>54*0,15*2,3</t>
  </si>
  <si>
    <t>1598604721</t>
  </si>
  <si>
    <t>54*0,05*2,3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</si>
  <si>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</si>
  <si>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</si>
  <si>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-869647037</t>
  </si>
  <si>
    <t>(3+3)*9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</si>
  <si>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</si>
  <si>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</si>
  <si>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578465034</t>
  </si>
  <si>
    <t>9*0,5*0,5*2</t>
  </si>
  <si>
    <t>5964161005</t>
  </si>
  <si>
    <t>Beton lehce zhutnitelný C 16/20;X0 F5 2 200 2 662</t>
  </si>
  <si>
    <t>-1240612756</t>
  </si>
  <si>
    <t>2*9*0,3*0,3"zídky</t>
  </si>
  <si>
    <t>0,5"obrubníky</t>
  </si>
  <si>
    <t>-1045050252</t>
  </si>
  <si>
    <t>033111001</t>
  </si>
  <si>
    <t>Provozní vlivy Výluka silničního provozu se zajištěním objížďky</t>
  </si>
  <si>
    <t>soubor</t>
  </si>
  <si>
    <t>-298097909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</si>
  <si>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</si>
  <si>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</si>
  <si>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-686830585</t>
  </si>
  <si>
    <t>18,63+6,210"živice nová</t>
  </si>
  <si>
    <t>81*0,15*2,3"živice stará</t>
  </si>
  <si>
    <t>56,7"štěrk starý</t>
  </si>
  <si>
    <t>4,5*2 "z rýhy</t>
  </si>
  <si>
    <t>2,12*2,5"beton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</si>
  <si>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</si>
  <si>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</si>
  <si>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1215276205</t>
  </si>
  <si>
    <t>15"přejezd+zídky</t>
  </si>
  <si>
    <t>1224667378</t>
  </si>
  <si>
    <t>56,7"štěrk nový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</si>
  <si>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</si>
  <si>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</si>
  <si>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-1695779521</t>
  </si>
  <si>
    <t>56,7"Starý štěrk</t>
  </si>
  <si>
    <t>9"z rýhy</t>
  </si>
  <si>
    <t>27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</si>
  <si>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</si>
  <si>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</si>
  <si>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-932348949</t>
  </si>
  <si>
    <t>81*0,2*2,3"živice</t>
  </si>
  <si>
    <t>02 - Oprava P2661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</si>
  <si>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</si>
  <si>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</si>
  <si>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1248801620</t>
  </si>
  <si>
    <t>1720104873</t>
  </si>
  <si>
    <t>5913070020</t>
  </si>
  <si>
    <t>Demontáž betonové přejezdové konstrukce část vnitřní. Poznámka: 1. V cenách jsou započteny náklady na demontáž konstrukce a naložení na dopravní prostředek.</t>
  </si>
  <si>
    <t>755617972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</si>
  <si>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</si>
  <si>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</si>
  <si>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1042894098</t>
  </si>
  <si>
    <t>5963110010</t>
  </si>
  <si>
    <t>Přejezd Intermont panel 1285x3000x170 ŽPP 1</t>
  </si>
  <si>
    <t>-866597019</t>
  </si>
  <si>
    <t>5963110015</t>
  </si>
  <si>
    <t>Přejezd Intermont panel 600x3000x170 ŽPP 2</t>
  </si>
  <si>
    <t>404701723</t>
  </si>
  <si>
    <t>-1782328530</t>
  </si>
  <si>
    <t>(2*3*5)*0,15*2,3</t>
  </si>
  <si>
    <t>-257376637</t>
  </si>
  <si>
    <t>(2*3*5*0,05*2,3)</t>
  </si>
  <si>
    <t>5913235010</t>
  </si>
  <si>
    <t>Dělení AB komunikace řezáním hloubky do 10 cm. Poznámka: 1. V cenách jsou započteny náklady na provedení úkolu.</t>
  </si>
  <si>
    <t>-1231525938</t>
  </si>
  <si>
    <t>-100383992</t>
  </si>
  <si>
    <t>4*5*2</t>
  </si>
  <si>
    <t>-855705989</t>
  </si>
  <si>
    <t>5*3*2</t>
  </si>
  <si>
    <t>644491386</t>
  </si>
  <si>
    <t>-1880817287</t>
  </si>
  <si>
    <t>-728851037</t>
  </si>
  <si>
    <t>10,35+3,45"živice nová</t>
  </si>
  <si>
    <t>40*0,15*2,3"živice stará</t>
  </si>
  <si>
    <t>-1066833024</t>
  </si>
  <si>
    <t>40*0,15*2,3"živice</t>
  </si>
  <si>
    <t>03 - Oprava P2665</t>
  </si>
  <si>
    <t>-1666593927</t>
  </si>
  <si>
    <t>0,035</t>
  </si>
  <si>
    <t>105356995</t>
  </si>
  <si>
    <t>35*3,5*0,5*1,8</t>
  </si>
  <si>
    <t>5955101025</t>
  </si>
  <si>
    <t>Kamenivo drcené drť frakce 4/8</t>
  </si>
  <si>
    <t>-587927427</t>
  </si>
  <si>
    <t>12*2*0,05*2</t>
  </si>
  <si>
    <t>-2129139325</t>
  </si>
  <si>
    <t>-351794261</t>
  </si>
  <si>
    <t>35/25*42+0,2</t>
  </si>
  <si>
    <t>268146549</t>
  </si>
  <si>
    <t>2*35</t>
  </si>
  <si>
    <t>1289845856</t>
  </si>
  <si>
    <t>59*4</t>
  </si>
  <si>
    <t>-798259452</t>
  </si>
  <si>
    <t>59*2</t>
  </si>
  <si>
    <t>-1441973392</t>
  </si>
  <si>
    <t>-2109161363</t>
  </si>
  <si>
    <t>0,05</t>
  </si>
  <si>
    <t>-29394467</t>
  </si>
  <si>
    <t>-1066832144</t>
  </si>
  <si>
    <t>8*1,2</t>
  </si>
  <si>
    <t>-397414396</t>
  </si>
  <si>
    <t>-312504490</t>
  </si>
  <si>
    <t>2*9,5</t>
  </si>
  <si>
    <t>-158822734</t>
  </si>
  <si>
    <t>80</t>
  </si>
  <si>
    <t>235615707</t>
  </si>
  <si>
    <t>16*9,5</t>
  </si>
  <si>
    <t>981676976</t>
  </si>
  <si>
    <t>123,5*0,15*2,3</t>
  </si>
  <si>
    <t>-58994413</t>
  </si>
  <si>
    <t>123,5*0,05*2,3</t>
  </si>
  <si>
    <t>5964151010</t>
  </si>
  <si>
    <t>Dlažba zámková hladká íčko</t>
  </si>
  <si>
    <t>-1346789829</t>
  </si>
  <si>
    <t>12*2</t>
  </si>
  <si>
    <t>5964151035</t>
  </si>
  <si>
    <t>Dlažba zámková pro nevidomé íčko</t>
  </si>
  <si>
    <t>1973755465</t>
  </si>
  <si>
    <t>-248156744</t>
  </si>
  <si>
    <t>13*9,5</t>
  </si>
  <si>
    <t>904398839</t>
  </si>
  <si>
    <t>5914035560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</si>
  <si>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</si>
  <si>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-1727988580</t>
  </si>
  <si>
    <t>10*2</t>
  </si>
  <si>
    <t>1686876544</t>
  </si>
  <si>
    <t>2*10*0,2*0,4"žlab</t>
  </si>
  <si>
    <t>1,5"obrubník</t>
  </si>
  <si>
    <t>5964129000</t>
  </si>
  <si>
    <t>Odvodňovací ECO žlaby betonové</t>
  </si>
  <si>
    <t>789905595</t>
  </si>
  <si>
    <t>2*10"Monoblock</t>
  </si>
  <si>
    <t>1032955351</t>
  </si>
  <si>
    <t>2*10*0,5*0,4</t>
  </si>
  <si>
    <t>1411312323</t>
  </si>
  <si>
    <t>28</t>
  </si>
  <si>
    <t>-410285930</t>
  </si>
  <si>
    <t>29</t>
  </si>
  <si>
    <t>-149254147</t>
  </si>
  <si>
    <t>30</t>
  </si>
  <si>
    <t>400859141</t>
  </si>
  <si>
    <t>110,25+69,920+5"st. lože, živice a beton na skládku</t>
  </si>
  <si>
    <t>6,925"beton</t>
  </si>
  <si>
    <t>31</t>
  </si>
  <si>
    <t>106324308</t>
  </si>
  <si>
    <t>32</t>
  </si>
  <si>
    <t>1919702352</t>
  </si>
  <si>
    <t>110,25+2,4"štěrk+drť</t>
  </si>
  <si>
    <t>42,608+14,203"živice</t>
  </si>
  <si>
    <t>33</t>
  </si>
  <si>
    <t>1877222705</t>
  </si>
  <si>
    <t>110,25+4*1,8"štěrk+z rýhy</t>
  </si>
  <si>
    <t>34</t>
  </si>
  <si>
    <t>446608844</t>
  </si>
  <si>
    <t>152*0,2*2,3</t>
  </si>
  <si>
    <t>35</t>
  </si>
  <si>
    <t>9909000500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</si>
  <si>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</si>
  <si>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-748343732</t>
  </si>
  <si>
    <t>5"štěrbinové žlaby</t>
  </si>
  <si>
    <t>04 - Oprava P2667</t>
  </si>
  <si>
    <t>169272675</t>
  </si>
  <si>
    <t>1382637741</t>
  </si>
  <si>
    <t>1897088037</t>
  </si>
  <si>
    <t>-2119684402</t>
  </si>
  <si>
    <t>2*1,5*2*0,08*2</t>
  </si>
  <si>
    <t>1005148232</t>
  </si>
  <si>
    <t>2*1,5*2</t>
  </si>
  <si>
    <t>1506459417</t>
  </si>
  <si>
    <t>19997668</t>
  </si>
  <si>
    <t>10,8/0,6+2</t>
  </si>
  <si>
    <t>463613273</t>
  </si>
  <si>
    <t>431793907</t>
  </si>
  <si>
    <t>20*4</t>
  </si>
  <si>
    <t>1312863603</t>
  </si>
  <si>
    <t>20*2</t>
  </si>
  <si>
    <t>-39156207</t>
  </si>
  <si>
    <t>-109253130</t>
  </si>
  <si>
    <t>-1366810965</t>
  </si>
  <si>
    <t>799728131</t>
  </si>
  <si>
    <t>-904903255</t>
  </si>
  <si>
    <t>5913140020</t>
  </si>
  <si>
    <t>Demontáž přejezdové konstrukce se silničními panely vnitřní část. Poznámka: 1. V cenách jsou započteny náklady na demontáž a naložení na dopravní prostředek.</t>
  </si>
  <si>
    <t>-692231800</t>
  </si>
  <si>
    <t>3*3,6</t>
  </si>
  <si>
    <t>-881333795</t>
  </si>
  <si>
    <t>-1609089249</t>
  </si>
  <si>
    <t>(4*9)+(4*9)+ (3*5)</t>
  </si>
  <si>
    <t>-1192115263</t>
  </si>
  <si>
    <t>3*9*2*0,15*2,3</t>
  </si>
  <si>
    <t>699806945</t>
  </si>
  <si>
    <t>3*9*2*0,05*2,3</t>
  </si>
  <si>
    <t>-1869060117</t>
  </si>
  <si>
    <t>2*1,5*3</t>
  </si>
  <si>
    <t>747262159</t>
  </si>
  <si>
    <t>-72402767</t>
  </si>
  <si>
    <t>10,8*0,5*0,3*2"zídky</t>
  </si>
  <si>
    <t>-1887453476</t>
  </si>
  <si>
    <t>2*10,8*0,3*0,3"zídky</t>
  </si>
  <si>
    <t>1,0"obrubníky</t>
  </si>
  <si>
    <t>-1038544216</t>
  </si>
  <si>
    <t>4*2</t>
  </si>
  <si>
    <t>-1118956602</t>
  </si>
  <si>
    <t>585580456</t>
  </si>
  <si>
    <t>-702746906</t>
  </si>
  <si>
    <t>87*0,15*2,3"živice stará</t>
  </si>
  <si>
    <t>5,94*1,8"z rýh žlab, zídka</t>
  </si>
  <si>
    <t>8,789"beton</t>
  </si>
  <si>
    <t>2059043855</t>
  </si>
  <si>
    <t>0,96"</t>
  </si>
  <si>
    <t>9902400900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</si>
  <si>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</si>
  <si>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305155330</t>
  </si>
  <si>
    <t>16,2"přejezd+zídky</t>
  </si>
  <si>
    <t>962346767</t>
  </si>
  <si>
    <t>5,94*1,8"z rýhy</t>
  </si>
  <si>
    <t>-683960164</t>
  </si>
  <si>
    <t>07 - VRN</t>
  </si>
  <si>
    <t>VRN - Vedlejší rozpočtové náklady</t>
  </si>
  <si>
    <t>Vedlejší rozpočtové náklady</t>
  </si>
  <si>
    <t>022101001</t>
  </si>
  <si>
    <t>Geodetické práce Geodetické práce před opravou</t>
  </si>
  <si>
    <t>-619618444</t>
  </si>
  <si>
    <t>1"veškeré geodetické práce potřebné pro realizaci zakázky, doplnění BP atd.</t>
  </si>
  <si>
    <t>022101011</t>
  </si>
  <si>
    <t>Geodetické práce Geodetické práce v průběhu opravy</t>
  </si>
  <si>
    <t>1162708411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</si>
  <si>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</si>
  <si>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</si>
  <si>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-1940290630</t>
  </si>
  <si>
    <t>Zaměření APK před a po akci</t>
  </si>
  <si>
    <t>(25,955-19,995)*2</t>
  </si>
  <si>
    <t>(33,840-30,645)*2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</si>
  <si>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</si>
  <si>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</si>
  <si>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1578226303</t>
  </si>
  <si>
    <t>024101001</t>
  </si>
  <si>
    <t>Inženýrská činnost střežení pracovní skupiny zaměstnanců</t>
  </si>
  <si>
    <t>1922286513</t>
  </si>
  <si>
    <t>1"strážní služba</t>
  </si>
  <si>
    <t>031111051</t>
  </si>
  <si>
    <t>Zařízení a vybavení staveniště pronájem ploch</t>
  </si>
  <si>
    <t>465957071</t>
  </si>
  <si>
    <t>SEZNAM FIGUR</t>
  </si>
  <si>
    <t>Výměra</t>
  </si>
  <si>
    <t xml:space="preserve"> 01</t>
  </si>
  <si>
    <t>(33840-30645)</t>
  </si>
  <si>
    <t>Použití figury:</t>
  </si>
  <si>
    <t>Doplnění KL kamenivem souvisle strojně v koleji</t>
  </si>
  <si>
    <t>Přesná úprava GPK koleje směrové a výškové uspořádání pražce betonové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</si>
</sst>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4" fontId="37" fillId="2" borderId="22" xfId="0" applyNumberFormat="1" applyFont="1" applyFill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opLeftCell="A1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 x14ac:dyDescent="0.2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4" t="s">
        <v>14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2"/>
      <c r="AQ5" s="22"/>
      <c r="AR5" s="20"/>
      <c r="BE5" s="291" t="s">
        <v>15</v>
      </c>
      <c r="BS5" s="17" t="s">
        <v>6</v>
      </c>
    </row>
    <row r="6" spans="1:74" s="1" customFormat="1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6" t="s">
        <v>17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2"/>
      <c r="AQ6" s="22"/>
      <c r="AR6" s="20"/>
      <c r="BE6" s="292"/>
      <c r="BS6" s="17" t="s">
        <v>6</v>
      </c>
    </row>
    <row r="7" spans="1:74" s="1" customFormat="1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2"/>
      <c r="BS7" s="17" t="s">
        <v>6</v>
      </c>
    </row>
    <row r="8" spans="1:74" s="1" customFormat="1" ht="12" customHeight="1" x14ac:dyDescent="0.2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2"/>
      <c r="BS8" s="17" t="s">
        <v>6</v>
      </c>
    </row>
    <row r="9" spans="1:74" s="1" customFormat="1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2"/>
      <c r="BS9" s="17" t="s">
        <v>6</v>
      </c>
    </row>
    <row r="10" spans="1:74" s="1" customFormat="1" ht="12" customHeight="1" x14ac:dyDescent="0.2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2"/>
      <c r="BS10" s="17" t="s">
        <v>6</v>
      </c>
    </row>
    <row r="11" spans="1:74" s="1" customFormat="1" ht="18.399999999999999" customHeight="1" x14ac:dyDescent="0.2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92"/>
      <c r="BS11" s="17" t="s">
        <v>6</v>
      </c>
    </row>
    <row r="12" spans="1:74" s="1" customFormat="1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2"/>
      <c r="BS12" s="17" t="s">
        <v>6</v>
      </c>
    </row>
    <row r="13" spans="1:74" s="1" customFormat="1" ht="12" customHeight="1" x14ac:dyDescent="0.2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92"/>
      <c r="BS13" s="17" t="s">
        <v>6</v>
      </c>
    </row>
    <row r="14" spans="1:74" ht="12.75" x14ac:dyDescent="0.2">
      <c r="B14" s="21"/>
      <c r="C14" s="22"/>
      <c r="D14" s="22"/>
      <c r="E14" s="297" t="s">
        <v>28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92"/>
      <c r="BS14" s="17" t="s">
        <v>6</v>
      </c>
    </row>
    <row r="15" spans="1:74" s="1" customFormat="1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2"/>
      <c r="BS15" s="17" t="s">
        <v>4</v>
      </c>
    </row>
    <row r="16" spans="1:74" s="1" customFormat="1" ht="12" customHeight="1" x14ac:dyDescent="0.2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2"/>
      <c r="BS16" s="17" t="s">
        <v>4</v>
      </c>
    </row>
    <row r="17" spans="1:71" s="1" customFormat="1" ht="18.399999999999999" customHeight="1" x14ac:dyDescent="0.2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92"/>
      <c r="BS17" s="17" t="s">
        <v>30</v>
      </c>
    </row>
    <row r="18" spans="1:71" s="1" customFormat="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2"/>
      <c r="BS18" s="17" t="s">
        <v>6</v>
      </c>
    </row>
    <row r="19" spans="1:71" s="1" customFormat="1" ht="12" customHeight="1" x14ac:dyDescent="0.2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2"/>
      <c r="BS19" s="17" t="s">
        <v>6</v>
      </c>
    </row>
    <row r="20" spans="1:71" s="1" customFormat="1" ht="18.399999999999999" customHeight="1" x14ac:dyDescent="0.2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92"/>
      <c r="BS20" s="17" t="s">
        <v>4</v>
      </c>
    </row>
    <row r="21" spans="1:71" s="1" customFormat="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2"/>
    </row>
    <row r="22" spans="1:71" s="1" customFormat="1" ht="12" customHeight="1" x14ac:dyDescent="0.2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2"/>
    </row>
    <row r="23" spans="1:71" s="1" customFormat="1" ht="16.5" customHeight="1" x14ac:dyDescent="0.2">
      <c r="B23" s="21"/>
      <c r="C23" s="22"/>
      <c r="D23" s="22"/>
      <c r="E23" s="299" t="s">
        <v>1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O23" s="22"/>
      <c r="AP23" s="22"/>
      <c r="AQ23" s="22"/>
      <c r="AR23" s="20"/>
      <c r="BE23" s="292"/>
    </row>
    <row r="24" spans="1:71" s="1" customFormat="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2"/>
    </row>
    <row r="25" spans="1:71" s="1" customFormat="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2"/>
    </row>
    <row r="26" spans="1:71" s="2" customFormat="1" ht="25.9" customHeight="1" x14ac:dyDescent="0.2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0">
        <f>ROUND(AG94,2)</f>
        <v>0</v>
      </c>
      <c r="AL26" s="301"/>
      <c r="AM26" s="301"/>
      <c r="AN26" s="301"/>
      <c r="AO26" s="301"/>
      <c r="AP26" s="36"/>
      <c r="AQ26" s="36"/>
      <c r="AR26" s="39"/>
      <c r="BE26" s="292"/>
    </row>
    <row r="27" spans="1:71" s="2" customFormat="1" ht="6.95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2"/>
    </row>
    <row r="28" spans="1:71" s="2" customFormat="1" ht="12.7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2" t="s">
        <v>34</v>
      </c>
      <c r="M28" s="302"/>
      <c r="N28" s="302"/>
      <c r="O28" s="302"/>
      <c r="P28" s="302"/>
      <c r="Q28" s="36"/>
      <c r="R28" s="36"/>
      <c r="S28" s="36"/>
      <c r="T28" s="36"/>
      <c r="U28" s="36"/>
      <c r="V28" s="36"/>
      <c r="W28" s="302" t="s">
        <v>35</v>
      </c>
      <c r="X28" s="302"/>
      <c r="Y28" s="302"/>
      <c r="Z28" s="302"/>
      <c r="AA28" s="302"/>
      <c r="AB28" s="302"/>
      <c r="AC28" s="302"/>
      <c r="AD28" s="302"/>
      <c r="AE28" s="302"/>
      <c r="AF28" s="36"/>
      <c r="AG28" s="36"/>
      <c r="AH28" s="36"/>
      <c r="AI28" s="36"/>
      <c r="AJ28" s="36"/>
      <c r="AK28" s="302" t="s">
        <v>36</v>
      </c>
      <c r="AL28" s="302"/>
      <c r="AM28" s="302"/>
      <c r="AN28" s="302"/>
      <c r="AO28" s="302"/>
      <c r="AP28" s="36"/>
      <c r="AQ28" s="36"/>
      <c r="AR28" s="39"/>
      <c r="BE28" s="292"/>
    </row>
    <row r="29" spans="1:71" s="3" customFormat="1" ht="14.45" customHeight="1" x14ac:dyDescent="0.2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86">
        <v>0.21</v>
      </c>
      <c r="M29" s="285"/>
      <c r="N29" s="285"/>
      <c r="O29" s="285"/>
      <c r="P29" s="285"/>
      <c r="Q29" s="41"/>
      <c r="R29" s="41"/>
      <c r="S29" s="41"/>
      <c r="T29" s="41"/>
      <c r="U29" s="41"/>
      <c r="V29" s="41"/>
      <c r="W29" s="284">
        <f>ROUND(AZ94, 2)</f>
        <v>0</v>
      </c>
      <c r="X29" s="285"/>
      <c r="Y29" s="285"/>
      <c r="Z29" s="285"/>
      <c r="AA29" s="285"/>
      <c r="AB29" s="285"/>
      <c r="AC29" s="285"/>
      <c r="AD29" s="285"/>
      <c r="AE29" s="285"/>
      <c r="AF29" s="41"/>
      <c r="AG29" s="41"/>
      <c r="AH29" s="41"/>
      <c r="AI29" s="41"/>
      <c r="AJ29" s="41"/>
      <c r="AK29" s="284">
        <f>ROUND(AV94, 2)</f>
        <v>0</v>
      </c>
      <c r="AL29" s="285"/>
      <c r="AM29" s="285"/>
      <c r="AN29" s="285"/>
      <c r="AO29" s="285"/>
      <c r="AP29" s="41"/>
      <c r="AQ29" s="41"/>
      <c r="AR29" s="42"/>
      <c r="BE29" s="293"/>
    </row>
    <row r="30" spans="1:71" s="3" customFormat="1" ht="14.45" customHeight="1" x14ac:dyDescent="0.2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86">
        <v>0.15</v>
      </c>
      <c r="M30" s="285"/>
      <c r="N30" s="285"/>
      <c r="O30" s="285"/>
      <c r="P30" s="285"/>
      <c r="Q30" s="41"/>
      <c r="R30" s="41"/>
      <c r="S30" s="41"/>
      <c r="T30" s="41"/>
      <c r="U30" s="41"/>
      <c r="V30" s="41"/>
      <c r="W30" s="284">
        <f>ROUND(BA94, 2)</f>
        <v>0</v>
      </c>
      <c r="X30" s="285"/>
      <c r="Y30" s="285"/>
      <c r="Z30" s="285"/>
      <c r="AA30" s="285"/>
      <c r="AB30" s="285"/>
      <c r="AC30" s="285"/>
      <c r="AD30" s="285"/>
      <c r="AE30" s="285"/>
      <c r="AF30" s="41"/>
      <c r="AG30" s="41"/>
      <c r="AH30" s="41"/>
      <c r="AI30" s="41"/>
      <c r="AJ30" s="41"/>
      <c r="AK30" s="284">
        <f>ROUND(AW94, 2)</f>
        <v>0</v>
      </c>
      <c r="AL30" s="285"/>
      <c r="AM30" s="285"/>
      <c r="AN30" s="285"/>
      <c r="AO30" s="285"/>
      <c r="AP30" s="41"/>
      <c r="AQ30" s="41"/>
      <c r="AR30" s="42"/>
      <c r="BE30" s="293"/>
    </row>
    <row r="31" spans="1:71" s="3" customFormat="1" ht="14.45" hidden="1" customHeight="1" x14ac:dyDescent="0.2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86">
        <v>0.21</v>
      </c>
      <c r="M31" s="285"/>
      <c r="N31" s="285"/>
      <c r="O31" s="285"/>
      <c r="P31" s="285"/>
      <c r="Q31" s="41"/>
      <c r="R31" s="41"/>
      <c r="S31" s="41"/>
      <c r="T31" s="41"/>
      <c r="U31" s="41"/>
      <c r="V31" s="41"/>
      <c r="W31" s="284">
        <f>ROUND(BB94, 2)</f>
        <v>0</v>
      </c>
      <c r="X31" s="285"/>
      <c r="Y31" s="285"/>
      <c r="Z31" s="285"/>
      <c r="AA31" s="285"/>
      <c r="AB31" s="285"/>
      <c r="AC31" s="285"/>
      <c r="AD31" s="285"/>
      <c r="AE31" s="285"/>
      <c r="AF31" s="41"/>
      <c r="AG31" s="41"/>
      <c r="AH31" s="41"/>
      <c r="AI31" s="41"/>
      <c r="AJ31" s="41"/>
      <c r="AK31" s="284">
        <v>0</v>
      </c>
      <c r="AL31" s="285"/>
      <c r="AM31" s="285"/>
      <c r="AN31" s="285"/>
      <c r="AO31" s="285"/>
      <c r="AP31" s="41"/>
      <c r="AQ31" s="41"/>
      <c r="AR31" s="42"/>
      <c r="BE31" s="293"/>
    </row>
    <row r="32" spans="1:71" s="3" customFormat="1" ht="14.45" hidden="1" customHeight="1" x14ac:dyDescent="0.2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86">
        <v>0.15</v>
      </c>
      <c r="M32" s="285"/>
      <c r="N32" s="285"/>
      <c r="O32" s="285"/>
      <c r="P32" s="285"/>
      <c r="Q32" s="41"/>
      <c r="R32" s="41"/>
      <c r="S32" s="41"/>
      <c r="T32" s="41"/>
      <c r="U32" s="41"/>
      <c r="V32" s="41"/>
      <c r="W32" s="284">
        <f>ROUND(BC94, 2)</f>
        <v>0</v>
      </c>
      <c r="X32" s="285"/>
      <c r="Y32" s="285"/>
      <c r="Z32" s="285"/>
      <c r="AA32" s="285"/>
      <c r="AB32" s="285"/>
      <c r="AC32" s="285"/>
      <c r="AD32" s="285"/>
      <c r="AE32" s="285"/>
      <c r="AF32" s="41"/>
      <c r="AG32" s="41"/>
      <c r="AH32" s="41"/>
      <c r="AI32" s="41"/>
      <c r="AJ32" s="41"/>
      <c r="AK32" s="284">
        <v>0</v>
      </c>
      <c r="AL32" s="285"/>
      <c r="AM32" s="285"/>
      <c r="AN32" s="285"/>
      <c r="AO32" s="285"/>
      <c r="AP32" s="41"/>
      <c r="AQ32" s="41"/>
      <c r="AR32" s="42"/>
      <c r="BE32" s="293"/>
    </row>
    <row r="33" spans="1:57" s="3" customFormat="1" ht="14.45" hidden="1" customHeight="1" x14ac:dyDescent="0.2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86">
        <v>0</v>
      </c>
      <c r="M33" s="285"/>
      <c r="N33" s="285"/>
      <c r="O33" s="285"/>
      <c r="P33" s="285"/>
      <c r="Q33" s="41"/>
      <c r="R33" s="41"/>
      <c r="S33" s="41"/>
      <c r="T33" s="41"/>
      <c r="U33" s="41"/>
      <c r="V33" s="41"/>
      <c r="W33" s="284">
        <f>ROUND(BD94, 2)</f>
        <v>0</v>
      </c>
      <c r="X33" s="285"/>
      <c r="Y33" s="285"/>
      <c r="Z33" s="285"/>
      <c r="AA33" s="285"/>
      <c r="AB33" s="285"/>
      <c r="AC33" s="285"/>
      <c r="AD33" s="285"/>
      <c r="AE33" s="285"/>
      <c r="AF33" s="41"/>
      <c r="AG33" s="41"/>
      <c r="AH33" s="41"/>
      <c r="AI33" s="41"/>
      <c r="AJ33" s="41"/>
      <c r="AK33" s="284">
        <v>0</v>
      </c>
      <c r="AL33" s="285"/>
      <c r="AM33" s="285"/>
      <c r="AN33" s="285"/>
      <c r="AO33" s="285"/>
      <c r="AP33" s="41"/>
      <c r="AQ33" s="41"/>
      <c r="AR33" s="42"/>
      <c r="BE33" s="293"/>
    </row>
    <row r="34" spans="1:57" s="2" customFormat="1" ht="6.95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2"/>
    </row>
    <row r="35" spans="1:57" s="2" customFormat="1" ht="25.9" customHeight="1" x14ac:dyDescent="0.2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90" t="s">
        <v>45</v>
      </c>
      <c r="Y35" s="288"/>
      <c r="Z35" s="288"/>
      <c r="AA35" s="288"/>
      <c r="AB35" s="288"/>
      <c r="AC35" s="45"/>
      <c r="AD35" s="45"/>
      <c r="AE35" s="45"/>
      <c r="AF35" s="45"/>
      <c r="AG35" s="45"/>
      <c r="AH35" s="45"/>
      <c r="AI35" s="45"/>
      <c r="AJ35" s="45"/>
      <c r="AK35" s="287">
        <f>SUM(AK26:AK33)</f>
        <v>0</v>
      </c>
      <c r="AL35" s="288"/>
      <c r="AM35" s="288"/>
      <c r="AN35" s="288"/>
      <c r="AO35" s="289"/>
      <c r="AP35" s="43"/>
      <c r="AQ35" s="43"/>
      <c r="AR35" s="39"/>
      <c r="BE35" s="34"/>
    </row>
    <row r="36" spans="1:57" s="2" customFormat="1" ht="6.95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 x14ac:dyDescent="0.2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 x14ac:dyDescent="0.2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 x14ac:dyDescent="0.2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 x14ac:dyDescent="0.2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 x14ac:dyDescent="0.2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 x14ac:dyDescent="0.2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 x14ac:dyDescent="0.2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 x14ac:dyDescent="0.2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 x14ac:dyDescent="0.2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 x14ac:dyDescent="0.2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 x14ac:dyDescent="0.2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 x14ac:dyDescent="0.2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x14ac:dyDescent="0.2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x14ac:dyDescent="0.2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x14ac:dyDescent="0.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x14ac:dyDescent="0.2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x14ac:dyDescent="0.2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x14ac:dyDescent="0.2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x14ac:dyDescent="0.2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x14ac:dyDescent="0.2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x14ac:dyDescent="0.2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x14ac:dyDescent="0.2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 x14ac:dyDescent="0.2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x14ac:dyDescent="0.2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x14ac:dyDescent="0.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x14ac:dyDescent="0.2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 x14ac:dyDescent="0.2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x14ac:dyDescent="0.2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x14ac:dyDescent="0.2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x14ac:dyDescent="0.2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x14ac:dyDescent="0.2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x14ac:dyDescent="0.2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x14ac:dyDescent="0.2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x14ac:dyDescent="0.2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x14ac:dyDescent="0.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x14ac:dyDescent="0.2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x14ac:dyDescent="0.2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 x14ac:dyDescent="0.2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 x14ac:dyDescent="0.2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 x14ac:dyDescent="0.2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 x14ac:dyDescent="0.2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 x14ac:dyDescent="0.2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 x14ac:dyDescent="0.2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306" t="str">
        <f>K6</f>
        <v>13- Oprava trati v úseku Praha Satalice - Neratovice</v>
      </c>
      <c r="M85" s="307"/>
      <c r="N85" s="307"/>
      <c r="O85" s="307"/>
      <c r="P85" s="307"/>
      <c r="Q85" s="307"/>
      <c r="R85" s="307"/>
      <c r="S85" s="307"/>
      <c r="T85" s="307"/>
      <c r="U85" s="307"/>
      <c r="V85" s="307"/>
      <c r="W85" s="307"/>
      <c r="X85" s="307"/>
      <c r="Y85" s="307"/>
      <c r="Z85" s="307"/>
      <c r="AA85" s="307"/>
      <c r="AB85" s="307"/>
      <c r="AC85" s="307"/>
      <c r="AD85" s="307"/>
      <c r="AE85" s="307"/>
      <c r="AF85" s="307"/>
      <c r="AG85" s="307"/>
      <c r="AH85" s="307"/>
      <c r="AI85" s="307"/>
      <c r="AJ85" s="307"/>
      <c r="AK85" s="307"/>
      <c r="AL85" s="307"/>
      <c r="AM85" s="307"/>
      <c r="AN85" s="307"/>
      <c r="AO85" s="307"/>
      <c r="AP85" s="63"/>
      <c r="AQ85" s="63"/>
      <c r="AR85" s="64"/>
    </row>
    <row r="86" spans="1:91" s="2" customFormat="1" ht="6.95" customHeight="1" x14ac:dyDescent="0.2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 x14ac:dyDescent="0.2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1" t="str">
        <f>IF(AN8= "","",AN8)</f>
        <v>25. 2. 2022</v>
      </c>
      <c r="AN87" s="281"/>
      <c r="AO87" s="36"/>
      <c r="AP87" s="36"/>
      <c r="AQ87" s="36"/>
      <c r="AR87" s="39"/>
      <c r="BE87" s="34"/>
    </row>
    <row r="88" spans="1:91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 x14ac:dyDescent="0.2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82" t="str">
        <f>IF(E17="","",E17)</f>
        <v xml:space="preserve"> </v>
      </c>
      <c r="AN89" s="283"/>
      <c r="AO89" s="283"/>
      <c r="AP89" s="283"/>
      <c r="AQ89" s="36"/>
      <c r="AR89" s="39"/>
      <c r="AS89" s="271" t="s">
        <v>53</v>
      </c>
      <c r="AT89" s="27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 x14ac:dyDescent="0.2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82" t="str">
        <f>IF(E20="","",E20)</f>
        <v xml:space="preserve"> </v>
      </c>
      <c r="AN90" s="283"/>
      <c r="AO90" s="283"/>
      <c r="AP90" s="283"/>
      <c r="AQ90" s="36"/>
      <c r="AR90" s="39"/>
      <c r="AS90" s="273"/>
      <c r="AT90" s="27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5"/>
      <c r="AT91" s="27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 x14ac:dyDescent="0.2">
      <c r="A92" s="34"/>
      <c r="B92" s="35"/>
      <c r="C92" s="310" t="s">
        <v>54</v>
      </c>
      <c r="D92" s="280"/>
      <c r="E92" s="280"/>
      <c r="F92" s="280"/>
      <c r="G92" s="280"/>
      <c r="H92" s="73"/>
      <c r="I92" s="308" t="s">
        <v>55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79" t="s">
        <v>56</v>
      </c>
      <c r="AH92" s="280"/>
      <c r="AI92" s="280"/>
      <c r="AJ92" s="280"/>
      <c r="AK92" s="280"/>
      <c r="AL92" s="280"/>
      <c r="AM92" s="280"/>
      <c r="AN92" s="308" t="s">
        <v>57</v>
      </c>
      <c r="AO92" s="280"/>
      <c r="AP92" s="309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 x14ac:dyDescent="0.2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5">
        <f>ROUND(AG95+SUM(AG96:AG99)+AG103+AG108,2)</f>
        <v>0</v>
      </c>
      <c r="AH94" s="305"/>
      <c r="AI94" s="305"/>
      <c r="AJ94" s="305"/>
      <c r="AK94" s="305"/>
      <c r="AL94" s="305"/>
      <c r="AM94" s="305"/>
      <c r="AN94" s="270">
        <f t="shared" ref="AN94:AN108" si="0">SUM(AG94,AT94)</f>
        <v>0</v>
      </c>
      <c r="AO94" s="270"/>
      <c r="AP94" s="270"/>
      <c r="AQ94" s="85" t="s">
        <v>1</v>
      </c>
      <c r="AR94" s="86"/>
      <c r="AS94" s="87">
        <f>ROUND(AS95+SUM(AS96:AS99)+AS103+AS108,2)</f>
        <v>0</v>
      </c>
      <c r="AT94" s="88">
        <f t="shared" ref="AT94:AT108" si="1">ROUND(SUM(AV94:AW94),2)</f>
        <v>0</v>
      </c>
      <c r="AU94" s="89">
        <f>ROUND(AU95+SUM(AU96:AU99)+AU103+AU108,5)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ROUND(AZ95+SUM(AZ96:AZ99)+AZ103+AZ108,2)</f>
        <v>0</v>
      </c>
      <c r="BA94" s="88">
        <f>ROUND(BA95+SUM(BA96:BA99)+BA103+BA108,2)</f>
        <v>0</v>
      </c>
      <c r="BB94" s="88">
        <f>ROUND(BB95+SUM(BB96:BB99)+BB103+BB108,2)</f>
        <v>0</v>
      </c>
      <c r="BC94" s="88">
        <f>ROUND(BC95+SUM(BC96:BC99)+BC103+BC108,2)</f>
        <v>0</v>
      </c>
      <c r="BD94" s="90">
        <f>ROUND(BD95+SUM(BD96:BD99)+BD103+BD108,2)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24.75" customHeight="1" x14ac:dyDescent="0.2">
      <c r="A95" s="93" t="s">
        <v>77</v>
      </c>
      <c r="B95" s="94"/>
      <c r="C95" s="95"/>
      <c r="D95" s="304" t="s">
        <v>78</v>
      </c>
      <c r="E95" s="304"/>
      <c r="F95" s="304"/>
      <c r="G95" s="304"/>
      <c r="H95" s="304"/>
      <c r="I95" s="96"/>
      <c r="J95" s="304" t="s">
        <v>79</v>
      </c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268">
        <f>'01 - Oprava žel. svršku  ...'!J30</f>
        <v>0</v>
      </c>
      <c r="AH95" s="269"/>
      <c r="AI95" s="269"/>
      <c r="AJ95" s="269"/>
      <c r="AK95" s="269"/>
      <c r="AL95" s="269"/>
      <c r="AM95" s="269"/>
      <c r="AN95" s="268">
        <f t="shared" si="0"/>
        <v>0</v>
      </c>
      <c r="AO95" s="269"/>
      <c r="AP95" s="269"/>
      <c r="AQ95" s="97" t="s">
        <v>80</v>
      </c>
      <c r="AR95" s="98"/>
      <c r="AS95" s="99">
        <v>0</v>
      </c>
      <c r="AT95" s="100">
        <f t="shared" si="1"/>
        <v>0</v>
      </c>
      <c r="AU95" s="101">
        <f>'01 - Oprava žel. svršku  ...'!P119</f>
        <v>0</v>
      </c>
      <c r="AV95" s="100">
        <f>'01 - Oprava žel. svršku  ...'!J33</f>
        <v>0</v>
      </c>
      <c r="AW95" s="100">
        <f>'01 - Oprava žel. svršku  ...'!J34</f>
        <v>0</v>
      </c>
      <c r="AX95" s="100">
        <f>'01 - Oprava žel. svršku  ...'!J35</f>
        <v>0</v>
      </c>
      <c r="AY95" s="100">
        <f>'01 - Oprava žel. svršku  ...'!J36</f>
        <v>0</v>
      </c>
      <c r="AZ95" s="100">
        <f>'01 - Oprava žel. svršku  ...'!F33</f>
        <v>0</v>
      </c>
      <c r="BA95" s="100">
        <f>'01 - Oprava žel. svršku  ...'!F34</f>
        <v>0</v>
      </c>
      <c r="BB95" s="100">
        <f>'01 - Oprava žel. svršku  ...'!F35</f>
        <v>0</v>
      </c>
      <c r="BC95" s="100">
        <f>'01 - Oprava žel. svršku  ...'!F36</f>
        <v>0</v>
      </c>
      <c r="BD95" s="102">
        <f>'01 - Oprava žel. svršku  ...'!F37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24.75" customHeight="1" x14ac:dyDescent="0.2">
      <c r="A96" s="93" t="s">
        <v>77</v>
      </c>
      <c r="B96" s="94"/>
      <c r="C96" s="95"/>
      <c r="D96" s="304" t="s">
        <v>84</v>
      </c>
      <c r="E96" s="304"/>
      <c r="F96" s="304"/>
      <c r="G96" s="304"/>
      <c r="H96" s="304"/>
      <c r="I96" s="96"/>
      <c r="J96" s="304" t="s">
        <v>85</v>
      </c>
      <c r="K96" s="304"/>
      <c r="L96" s="304"/>
      <c r="M96" s="304"/>
      <c r="N96" s="304"/>
      <c r="O96" s="304"/>
      <c r="P96" s="304"/>
      <c r="Q96" s="304"/>
      <c r="R96" s="304"/>
      <c r="S96" s="304"/>
      <c r="T96" s="304"/>
      <c r="U96" s="304"/>
      <c r="V96" s="304"/>
      <c r="W96" s="304"/>
      <c r="X96" s="304"/>
      <c r="Y96" s="304"/>
      <c r="Z96" s="304"/>
      <c r="AA96" s="304"/>
      <c r="AB96" s="304"/>
      <c r="AC96" s="304"/>
      <c r="AD96" s="304"/>
      <c r="AE96" s="304"/>
      <c r="AF96" s="304"/>
      <c r="AG96" s="268">
        <f>'02 - Oprava žel. svršku M...'!J30</f>
        <v>0</v>
      </c>
      <c r="AH96" s="269"/>
      <c r="AI96" s="269"/>
      <c r="AJ96" s="269"/>
      <c r="AK96" s="269"/>
      <c r="AL96" s="269"/>
      <c r="AM96" s="269"/>
      <c r="AN96" s="268">
        <f t="shared" si="0"/>
        <v>0</v>
      </c>
      <c r="AO96" s="269"/>
      <c r="AP96" s="269"/>
      <c r="AQ96" s="97" t="s">
        <v>80</v>
      </c>
      <c r="AR96" s="98"/>
      <c r="AS96" s="99">
        <v>0</v>
      </c>
      <c r="AT96" s="100">
        <f t="shared" si="1"/>
        <v>0</v>
      </c>
      <c r="AU96" s="101">
        <f>'02 - Oprava žel. svršku M...'!P119</f>
        <v>0</v>
      </c>
      <c r="AV96" s="100">
        <f>'02 - Oprava žel. svršku M...'!J33</f>
        <v>0</v>
      </c>
      <c r="AW96" s="100">
        <f>'02 - Oprava žel. svršku M...'!J34</f>
        <v>0</v>
      </c>
      <c r="AX96" s="100">
        <f>'02 - Oprava žel. svršku M...'!J35</f>
        <v>0</v>
      </c>
      <c r="AY96" s="100">
        <f>'02 - Oprava žel. svršku M...'!J36</f>
        <v>0</v>
      </c>
      <c r="AZ96" s="100">
        <f>'02 - Oprava žel. svršku M...'!F33</f>
        <v>0</v>
      </c>
      <c r="BA96" s="100">
        <f>'02 - Oprava žel. svršku M...'!F34</f>
        <v>0</v>
      </c>
      <c r="BB96" s="100">
        <f>'02 - Oprava žel. svršku M...'!F35</f>
        <v>0</v>
      </c>
      <c r="BC96" s="100">
        <f>'02 - Oprava žel. svršku M...'!F36</f>
        <v>0</v>
      </c>
      <c r="BD96" s="102">
        <f>'02 - Oprava žel. svršku M...'!F37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24.75" customHeight="1" x14ac:dyDescent="0.2">
      <c r="A97" s="93" t="s">
        <v>77</v>
      </c>
      <c r="B97" s="94"/>
      <c r="C97" s="95"/>
      <c r="D97" s="304" t="s">
        <v>87</v>
      </c>
      <c r="E97" s="304"/>
      <c r="F97" s="304"/>
      <c r="G97" s="304"/>
      <c r="H97" s="304"/>
      <c r="I97" s="96"/>
      <c r="J97" s="304" t="s">
        <v>88</v>
      </c>
      <c r="K97" s="304"/>
      <c r="L97" s="304"/>
      <c r="M97" s="304"/>
      <c r="N97" s="304"/>
      <c r="O97" s="304"/>
      <c r="P97" s="304"/>
      <c r="Q97" s="304"/>
      <c r="R97" s="304"/>
      <c r="S97" s="304"/>
      <c r="T97" s="304"/>
      <c r="U97" s="304"/>
      <c r="V97" s="304"/>
      <c r="W97" s="304"/>
      <c r="X97" s="304"/>
      <c r="Y97" s="304"/>
      <c r="Z97" s="304"/>
      <c r="AA97" s="304"/>
      <c r="AB97" s="304"/>
      <c r="AC97" s="304"/>
      <c r="AD97" s="304"/>
      <c r="AE97" s="304"/>
      <c r="AF97" s="304"/>
      <c r="AG97" s="268">
        <f>'03 - Oprava žel. svršku Č...'!J30</f>
        <v>0</v>
      </c>
      <c r="AH97" s="269"/>
      <c r="AI97" s="269"/>
      <c r="AJ97" s="269"/>
      <c r="AK97" s="269"/>
      <c r="AL97" s="269"/>
      <c r="AM97" s="269"/>
      <c r="AN97" s="268">
        <f t="shared" si="0"/>
        <v>0</v>
      </c>
      <c r="AO97" s="269"/>
      <c r="AP97" s="269"/>
      <c r="AQ97" s="97" t="s">
        <v>80</v>
      </c>
      <c r="AR97" s="98"/>
      <c r="AS97" s="99">
        <v>0</v>
      </c>
      <c r="AT97" s="100">
        <f t="shared" si="1"/>
        <v>0</v>
      </c>
      <c r="AU97" s="101">
        <f>'03 - Oprava žel. svršku Č...'!P119</f>
        <v>0</v>
      </c>
      <c r="AV97" s="100">
        <f>'03 - Oprava žel. svršku Č...'!J33</f>
        <v>0</v>
      </c>
      <c r="AW97" s="100">
        <f>'03 - Oprava žel. svršku Č...'!J34</f>
        <v>0</v>
      </c>
      <c r="AX97" s="100">
        <f>'03 - Oprava žel. svršku Č...'!J35</f>
        <v>0</v>
      </c>
      <c r="AY97" s="100">
        <f>'03 - Oprava žel. svršku Č...'!J36</f>
        <v>0</v>
      </c>
      <c r="AZ97" s="100">
        <f>'03 - Oprava žel. svršku Č...'!F33</f>
        <v>0</v>
      </c>
      <c r="BA97" s="100">
        <f>'03 - Oprava žel. svršku Č...'!F34</f>
        <v>0</v>
      </c>
      <c r="BB97" s="100">
        <f>'03 - Oprava žel. svršku Č...'!F35</f>
        <v>0</v>
      </c>
      <c r="BC97" s="100">
        <f>'03 - Oprava žel. svršku Č...'!F36</f>
        <v>0</v>
      </c>
      <c r="BD97" s="102">
        <f>'03 - Oprava žel. svršku Č...'!F37</f>
        <v>0</v>
      </c>
      <c r="BT97" s="103" t="s">
        <v>81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7" customFormat="1" ht="24.75" customHeight="1" x14ac:dyDescent="0.2">
      <c r="A98" s="93" t="s">
        <v>77</v>
      </c>
      <c r="B98" s="94"/>
      <c r="C98" s="95"/>
      <c r="D98" s="304" t="s">
        <v>90</v>
      </c>
      <c r="E98" s="304"/>
      <c r="F98" s="304"/>
      <c r="G98" s="304"/>
      <c r="H98" s="304"/>
      <c r="I98" s="96"/>
      <c r="J98" s="304" t="s">
        <v>91</v>
      </c>
      <c r="K98" s="304"/>
      <c r="L98" s="304"/>
      <c r="M98" s="304"/>
      <c r="N98" s="304"/>
      <c r="O98" s="304"/>
      <c r="P98" s="304"/>
      <c r="Q98" s="304"/>
      <c r="R98" s="304"/>
      <c r="S98" s="304"/>
      <c r="T98" s="304"/>
      <c r="U98" s="304"/>
      <c r="V98" s="304"/>
      <c r="W98" s="304"/>
      <c r="X98" s="304"/>
      <c r="Y98" s="304"/>
      <c r="Z98" s="304"/>
      <c r="AA98" s="304"/>
      <c r="AB98" s="304"/>
      <c r="AC98" s="304"/>
      <c r="AD98" s="304"/>
      <c r="AE98" s="304"/>
      <c r="AF98" s="304"/>
      <c r="AG98" s="268">
        <f>'04 - Oprava žel. svršku S...'!J30</f>
        <v>0</v>
      </c>
      <c r="AH98" s="269"/>
      <c r="AI98" s="269"/>
      <c r="AJ98" s="269"/>
      <c r="AK98" s="269"/>
      <c r="AL98" s="269"/>
      <c r="AM98" s="269"/>
      <c r="AN98" s="268">
        <f t="shared" si="0"/>
        <v>0</v>
      </c>
      <c r="AO98" s="269"/>
      <c r="AP98" s="269"/>
      <c r="AQ98" s="97" t="s">
        <v>80</v>
      </c>
      <c r="AR98" s="98"/>
      <c r="AS98" s="99">
        <v>0</v>
      </c>
      <c r="AT98" s="100">
        <f t="shared" si="1"/>
        <v>0</v>
      </c>
      <c r="AU98" s="101">
        <f>'04 - Oprava žel. svršku S...'!P119</f>
        <v>0</v>
      </c>
      <c r="AV98" s="100">
        <f>'04 - Oprava žel. svršku S...'!J33</f>
        <v>0</v>
      </c>
      <c r="AW98" s="100">
        <f>'04 - Oprava žel. svršku S...'!J34</f>
        <v>0</v>
      </c>
      <c r="AX98" s="100">
        <f>'04 - Oprava žel. svršku S...'!J35</f>
        <v>0</v>
      </c>
      <c r="AY98" s="100">
        <f>'04 - Oprava žel. svršku S...'!J36</f>
        <v>0</v>
      </c>
      <c r="AZ98" s="100">
        <f>'04 - Oprava žel. svršku S...'!F33</f>
        <v>0</v>
      </c>
      <c r="BA98" s="100">
        <f>'04 - Oprava žel. svršku S...'!F34</f>
        <v>0</v>
      </c>
      <c r="BB98" s="100">
        <f>'04 - Oprava žel. svršku S...'!F35</f>
        <v>0</v>
      </c>
      <c r="BC98" s="100">
        <f>'04 - Oprava žel. svršku S...'!F36</f>
        <v>0</v>
      </c>
      <c r="BD98" s="102">
        <f>'04 - Oprava žel. svršku S...'!F37</f>
        <v>0</v>
      </c>
      <c r="BT98" s="103" t="s">
        <v>81</v>
      </c>
      <c r="BV98" s="103" t="s">
        <v>75</v>
      </c>
      <c r="BW98" s="103" t="s">
        <v>92</v>
      </c>
      <c r="BX98" s="103" t="s">
        <v>5</v>
      </c>
      <c r="CL98" s="103" t="s">
        <v>1</v>
      </c>
      <c r="CM98" s="103" t="s">
        <v>83</v>
      </c>
    </row>
    <row r="99" spans="1:91" s="7" customFormat="1" ht="16.5" customHeight="1" x14ac:dyDescent="0.2">
      <c r="B99" s="94"/>
      <c r="C99" s="95"/>
      <c r="D99" s="304" t="s">
        <v>93</v>
      </c>
      <c r="E99" s="304"/>
      <c r="F99" s="304"/>
      <c r="G99" s="304"/>
      <c r="H99" s="304"/>
      <c r="I99" s="96"/>
      <c r="J99" s="304" t="s">
        <v>94</v>
      </c>
      <c r="K99" s="304"/>
      <c r="L99" s="304"/>
      <c r="M99" s="304"/>
      <c r="N99" s="304"/>
      <c r="O99" s="304"/>
      <c r="P99" s="304"/>
      <c r="Q99" s="304"/>
      <c r="R99" s="304"/>
      <c r="S99" s="304"/>
      <c r="T99" s="304"/>
      <c r="U99" s="304"/>
      <c r="V99" s="304"/>
      <c r="W99" s="304"/>
      <c r="X99" s="304"/>
      <c r="Y99" s="304"/>
      <c r="Z99" s="304"/>
      <c r="AA99" s="304"/>
      <c r="AB99" s="304"/>
      <c r="AC99" s="304"/>
      <c r="AD99" s="304"/>
      <c r="AE99" s="304"/>
      <c r="AF99" s="304"/>
      <c r="AG99" s="278">
        <f>ROUND(SUM(AG100:AG102),2)</f>
        <v>0</v>
      </c>
      <c r="AH99" s="269"/>
      <c r="AI99" s="269"/>
      <c r="AJ99" s="269"/>
      <c r="AK99" s="269"/>
      <c r="AL99" s="269"/>
      <c r="AM99" s="269"/>
      <c r="AN99" s="268">
        <f t="shared" si="0"/>
        <v>0</v>
      </c>
      <c r="AO99" s="269"/>
      <c r="AP99" s="269"/>
      <c r="AQ99" s="97" t="s">
        <v>80</v>
      </c>
      <c r="AR99" s="98"/>
      <c r="AS99" s="99">
        <f>ROUND(SUM(AS100:AS102),2)</f>
        <v>0</v>
      </c>
      <c r="AT99" s="100">
        <f t="shared" si="1"/>
        <v>0</v>
      </c>
      <c r="AU99" s="101">
        <f>ROUND(SUM(AU100:AU102),5)</f>
        <v>0</v>
      </c>
      <c r="AV99" s="100">
        <f>ROUND(AZ99*L29,2)</f>
        <v>0</v>
      </c>
      <c r="AW99" s="100">
        <f>ROUND(BA99*L30,2)</f>
        <v>0</v>
      </c>
      <c r="AX99" s="100">
        <f>ROUND(BB99*L29,2)</f>
        <v>0</v>
      </c>
      <c r="AY99" s="100">
        <f>ROUND(BC99*L30,2)</f>
        <v>0</v>
      </c>
      <c r="AZ99" s="100">
        <f>ROUND(SUM(AZ100:AZ102),2)</f>
        <v>0</v>
      </c>
      <c r="BA99" s="100">
        <f>ROUND(SUM(BA100:BA102),2)</f>
        <v>0</v>
      </c>
      <c r="BB99" s="100">
        <f>ROUND(SUM(BB100:BB102),2)</f>
        <v>0</v>
      </c>
      <c r="BC99" s="100">
        <f>ROUND(SUM(BC100:BC102),2)</f>
        <v>0</v>
      </c>
      <c r="BD99" s="102">
        <f>ROUND(SUM(BD100:BD102),2)</f>
        <v>0</v>
      </c>
      <c r="BS99" s="103" t="s">
        <v>72</v>
      </c>
      <c r="BT99" s="103" t="s">
        <v>81</v>
      </c>
      <c r="BU99" s="103" t="s">
        <v>74</v>
      </c>
      <c r="BV99" s="103" t="s">
        <v>75</v>
      </c>
      <c r="BW99" s="103" t="s">
        <v>95</v>
      </c>
      <c r="BX99" s="103" t="s">
        <v>5</v>
      </c>
      <c r="CL99" s="103" t="s">
        <v>1</v>
      </c>
      <c r="CM99" s="103" t="s">
        <v>83</v>
      </c>
    </row>
    <row r="100" spans="1:91" s="4" customFormat="1" ht="16.5" customHeight="1" x14ac:dyDescent="0.2">
      <c r="A100" s="93" t="s">
        <v>77</v>
      </c>
      <c r="B100" s="58"/>
      <c r="C100" s="104"/>
      <c r="D100" s="104"/>
      <c r="E100" s="303" t="s">
        <v>78</v>
      </c>
      <c r="F100" s="303"/>
      <c r="G100" s="303"/>
      <c r="H100" s="303"/>
      <c r="I100" s="303"/>
      <c r="J100" s="104"/>
      <c r="K100" s="303" t="s">
        <v>96</v>
      </c>
      <c r="L100" s="303"/>
      <c r="M100" s="303"/>
      <c r="N100" s="303"/>
      <c r="O100" s="303"/>
      <c r="P100" s="303"/>
      <c r="Q100" s="303"/>
      <c r="R100" s="303"/>
      <c r="S100" s="303"/>
      <c r="T100" s="303"/>
      <c r="U100" s="303"/>
      <c r="V100" s="303"/>
      <c r="W100" s="303"/>
      <c r="X100" s="303"/>
      <c r="Y100" s="303"/>
      <c r="Z100" s="303"/>
      <c r="AA100" s="303"/>
      <c r="AB100" s="303"/>
      <c r="AC100" s="303"/>
      <c r="AD100" s="303"/>
      <c r="AE100" s="303"/>
      <c r="AF100" s="303"/>
      <c r="AG100" s="266">
        <f>'01 - Nástupiště Hovorčovice'!J32</f>
        <v>0</v>
      </c>
      <c r="AH100" s="267"/>
      <c r="AI100" s="267"/>
      <c r="AJ100" s="267"/>
      <c r="AK100" s="267"/>
      <c r="AL100" s="267"/>
      <c r="AM100" s="267"/>
      <c r="AN100" s="266">
        <f t="shared" si="0"/>
        <v>0</v>
      </c>
      <c r="AO100" s="267"/>
      <c r="AP100" s="267"/>
      <c r="AQ100" s="105" t="s">
        <v>97</v>
      </c>
      <c r="AR100" s="60"/>
      <c r="AS100" s="106">
        <v>0</v>
      </c>
      <c r="AT100" s="107">
        <f t="shared" si="1"/>
        <v>0</v>
      </c>
      <c r="AU100" s="108">
        <f>'01 - Nástupiště Hovorčovice'!P124</f>
        <v>0</v>
      </c>
      <c r="AV100" s="107">
        <f>'01 - Nástupiště Hovorčovice'!J35</f>
        <v>0</v>
      </c>
      <c r="AW100" s="107">
        <f>'01 - Nástupiště Hovorčovice'!J36</f>
        <v>0</v>
      </c>
      <c r="AX100" s="107">
        <f>'01 - Nástupiště Hovorčovice'!J37</f>
        <v>0</v>
      </c>
      <c r="AY100" s="107">
        <f>'01 - Nástupiště Hovorčovice'!J38</f>
        <v>0</v>
      </c>
      <c r="AZ100" s="107">
        <f>'01 - Nástupiště Hovorčovice'!F35</f>
        <v>0</v>
      </c>
      <c r="BA100" s="107">
        <f>'01 - Nástupiště Hovorčovice'!F36</f>
        <v>0</v>
      </c>
      <c r="BB100" s="107">
        <f>'01 - Nástupiště Hovorčovice'!F37</f>
        <v>0</v>
      </c>
      <c r="BC100" s="107">
        <f>'01 - Nástupiště Hovorčovice'!F38</f>
        <v>0</v>
      </c>
      <c r="BD100" s="109">
        <f>'01 - Nástupiště Hovorčovice'!F39</f>
        <v>0</v>
      </c>
      <c r="BT100" s="110" t="s">
        <v>83</v>
      </c>
      <c r="BV100" s="110" t="s">
        <v>75</v>
      </c>
      <c r="BW100" s="110" t="s">
        <v>98</v>
      </c>
      <c r="BX100" s="110" t="s">
        <v>95</v>
      </c>
      <c r="CL100" s="110" t="s">
        <v>1</v>
      </c>
    </row>
    <row r="101" spans="1:91" s="4" customFormat="1" ht="16.5" customHeight="1" x14ac:dyDescent="0.2">
      <c r="A101" s="93" t="s">
        <v>77</v>
      </c>
      <c r="B101" s="58"/>
      <c r="C101" s="104"/>
      <c r="D101" s="104"/>
      <c r="E101" s="303" t="s">
        <v>84</v>
      </c>
      <c r="F101" s="303"/>
      <c r="G101" s="303"/>
      <c r="H101" s="303"/>
      <c r="I101" s="303"/>
      <c r="J101" s="104"/>
      <c r="K101" s="303" t="s">
        <v>99</v>
      </c>
      <c r="L101" s="303"/>
      <c r="M101" s="303"/>
      <c r="N101" s="303"/>
      <c r="O101" s="303"/>
      <c r="P101" s="303"/>
      <c r="Q101" s="303"/>
      <c r="R101" s="303"/>
      <c r="S101" s="303"/>
      <c r="T101" s="303"/>
      <c r="U101" s="303"/>
      <c r="V101" s="303"/>
      <c r="W101" s="303"/>
      <c r="X101" s="303"/>
      <c r="Y101" s="303"/>
      <c r="Z101" s="303"/>
      <c r="AA101" s="303"/>
      <c r="AB101" s="303"/>
      <c r="AC101" s="303"/>
      <c r="AD101" s="303"/>
      <c r="AE101" s="303"/>
      <c r="AF101" s="303"/>
      <c r="AG101" s="266">
        <f>'02 - Nástupiště Zlonín'!J32</f>
        <v>0</v>
      </c>
      <c r="AH101" s="267"/>
      <c r="AI101" s="267"/>
      <c r="AJ101" s="267"/>
      <c r="AK101" s="267"/>
      <c r="AL101" s="267"/>
      <c r="AM101" s="267"/>
      <c r="AN101" s="266">
        <f t="shared" si="0"/>
        <v>0</v>
      </c>
      <c r="AO101" s="267"/>
      <c r="AP101" s="267"/>
      <c r="AQ101" s="105" t="s">
        <v>97</v>
      </c>
      <c r="AR101" s="60"/>
      <c r="AS101" s="106">
        <v>0</v>
      </c>
      <c r="AT101" s="107">
        <f t="shared" si="1"/>
        <v>0</v>
      </c>
      <c r="AU101" s="108">
        <f>'02 - Nástupiště Zlonín'!P124</f>
        <v>0</v>
      </c>
      <c r="AV101" s="107">
        <f>'02 - Nástupiště Zlonín'!J35</f>
        <v>0</v>
      </c>
      <c r="AW101" s="107">
        <f>'02 - Nástupiště Zlonín'!J36</f>
        <v>0</v>
      </c>
      <c r="AX101" s="107">
        <f>'02 - Nástupiště Zlonín'!J37</f>
        <v>0</v>
      </c>
      <c r="AY101" s="107">
        <f>'02 - Nástupiště Zlonín'!J38</f>
        <v>0</v>
      </c>
      <c r="AZ101" s="107">
        <f>'02 - Nástupiště Zlonín'!F35</f>
        <v>0</v>
      </c>
      <c r="BA101" s="107">
        <f>'02 - Nástupiště Zlonín'!F36</f>
        <v>0</v>
      </c>
      <c r="BB101" s="107">
        <f>'02 - Nástupiště Zlonín'!F37</f>
        <v>0</v>
      </c>
      <c r="BC101" s="107">
        <f>'02 - Nástupiště Zlonín'!F38</f>
        <v>0</v>
      </c>
      <c r="BD101" s="109">
        <f>'02 - Nástupiště Zlonín'!F39</f>
        <v>0</v>
      </c>
      <c r="BT101" s="110" t="s">
        <v>83</v>
      </c>
      <c r="BV101" s="110" t="s">
        <v>75</v>
      </c>
      <c r="BW101" s="110" t="s">
        <v>100</v>
      </c>
      <c r="BX101" s="110" t="s">
        <v>95</v>
      </c>
      <c r="CL101" s="110" t="s">
        <v>1</v>
      </c>
    </row>
    <row r="102" spans="1:91" s="4" customFormat="1" ht="16.5" customHeight="1" x14ac:dyDescent="0.2">
      <c r="A102" s="93" t="s">
        <v>77</v>
      </c>
      <c r="B102" s="58"/>
      <c r="C102" s="104"/>
      <c r="D102" s="104"/>
      <c r="E102" s="303" t="s">
        <v>87</v>
      </c>
      <c r="F102" s="303"/>
      <c r="G102" s="303"/>
      <c r="H102" s="303"/>
      <c r="I102" s="303"/>
      <c r="J102" s="104"/>
      <c r="K102" s="303" t="s">
        <v>101</v>
      </c>
      <c r="L102" s="303"/>
      <c r="M102" s="303"/>
      <c r="N102" s="303"/>
      <c r="O102" s="303"/>
      <c r="P102" s="303"/>
      <c r="Q102" s="303"/>
      <c r="R102" s="303"/>
      <c r="S102" s="303"/>
      <c r="T102" s="303"/>
      <c r="U102" s="303"/>
      <c r="V102" s="303"/>
      <c r="W102" s="303"/>
      <c r="X102" s="303"/>
      <c r="Y102" s="303"/>
      <c r="Z102" s="303"/>
      <c r="AA102" s="303"/>
      <c r="AB102" s="303"/>
      <c r="AC102" s="303"/>
      <c r="AD102" s="303"/>
      <c r="AE102" s="303"/>
      <c r="AF102" s="303"/>
      <c r="AG102" s="266">
        <f>'03 - Nástupiště Kojetice'!J32</f>
        <v>0</v>
      </c>
      <c r="AH102" s="267"/>
      <c r="AI102" s="267"/>
      <c r="AJ102" s="267"/>
      <c r="AK102" s="267"/>
      <c r="AL102" s="267"/>
      <c r="AM102" s="267"/>
      <c r="AN102" s="266">
        <f t="shared" si="0"/>
        <v>0</v>
      </c>
      <c r="AO102" s="267"/>
      <c r="AP102" s="267"/>
      <c r="AQ102" s="105" t="s">
        <v>97</v>
      </c>
      <c r="AR102" s="60"/>
      <c r="AS102" s="106">
        <v>0</v>
      </c>
      <c r="AT102" s="107">
        <f t="shared" si="1"/>
        <v>0</v>
      </c>
      <c r="AU102" s="108">
        <f>'03 - Nástupiště Kojetice'!P124</f>
        <v>0</v>
      </c>
      <c r="AV102" s="107">
        <f>'03 - Nástupiště Kojetice'!J35</f>
        <v>0</v>
      </c>
      <c r="AW102" s="107">
        <f>'03 - Nástupiště Kojetice'!J36</f>
        <v>0</v>
      </c>
      <c r="AX102" s="107">
        <f>'03 - Nástupiště Kojetice'!J37</f>
        <v>0</v>
      </c>
      <c r="AY102" s="107">
        <f>'03 - Nástupiště Kojetice'!J38</f>
        <v>0</v>
      </c>
      <c r="AZ102" s="107">
        <f>'03 - Nástupiště Kojetice'!F35</f>
        <v>0</v>
      </c>
      <c r="BA102" s="107">
        <f>'03 - Nástupiště Kojetice'!F36</f>
        <v>0</v>
      </c>
      <c r="BB102" s="107">
        <f>'03 - Nástupiště Kojetice'!F37</f>
        <v>0</v>
      </c>
      <c r="BC102" s="107">
        <f>'03 - Nástupiště Kojetice'!F38</f>
        <v>0</v>
      </c>
      <c r="BD102" s="109">
        <f>'03 - Nástupiště Kojetice'!F39</f>
        <v>0</v>
      </c>
      <c r="BT102" s="110" t="s">
        <v>83</v>
      </c>
      <c r="BV102" s="110" t="s">
        <v>75</v>
      </c>
      <c r="BW102" s="110" t="s">
        <v>102</v>
      </c>
      <c r="BX102" s="110" t="s">
        <v>95</v>
      </c>
      <c r="CL102" s="110" t="s">
        <v>1</v>
      </c>
    </row>
    <row r="103" spans="1:91" s="7" customFormat="1" ht="16.5" customHeight="1" x14ac:dyDescent="0.2">
      <c r="B103" s="94"/>
      <c r="C103" s="95"/>
      <c r="D103" s="304" t="s">
        <v>103</v>
      </c>
      <c r="E103" s="304"/>
      <c r="F103" s="304"/>
      <c r="G103" s="304"/>
      <c r="H103" s="304"/>
      <c r="I103" s="96"/>
      <c r="J103" s="304" t="s">
        <v>104</v>
      </c>
      <c r="K103" s="304"/>
      <c r="L103" s="304"/>
      <c r="M103" s="304"/>
      <c r="N103" s="304"/>
      <c r="O103" s="304"/>
      <c r="P103" s="304"/>
      <c r="Q103" s="304"/>
      <c r="R103" s="304"/>
      <c r="S103" s="304"/>
      <c r="T103" s="304"/>
      <c r="U103" s="304"/>
      <c r="V103" s="304"/>
      <c r="W103" s="304"/>
      <c r="X103" s="304"/>
      <c r="Y103" s="304"/>
      <c r="Z103" s="304"/>
      <c r="AA103" s="304"/>
      <c r="AB103" s="304"/>
      <c r="AC103" s="304"/>
      <c r="AD103" s="304"/>
      <c r="AE103" s="304"/>
      <c r="AF103" s="304"/>
      <c r="AG103" s="278">
        <f>ROUND(SUM(AG104:AG107),2)</f>
        <v>0</v>
      </c>
      <c r="AH103" s="269"/>
      <c r="AI103" s="269"/>
      <c r="AJ103" s="269"/>
      <c r="AK103" s="269"/>
      <c r="AL103" s="269"/>
      <c r="AM103" s="269"/>
      <c r="AN103" s="268">
        <f t="shared" si="0"/>
        <v>0</v>
      </c>
      <c r="AO103" s="269"/>
      <c r="AP103" s="269"/>
      <c r="AQ103" s="97" t="s">
        <v>80</v>
      </c>
      <c r="AR103" s="98"/>
      <c r="AS103" s="99">
        <f>ROUND(SUM(AS104:AS107),2)</f>
        <v>0</v>
      </c>
      <c r="AT103" s="100">
        <f t="shared" si="1"/>
        <v>0</v>
      </c>
      <c r="AU103" s="101">
        <f>ROUND(SUM(AU104:AU107),5)</f>
        <v>0</v>
      </c>
      <c r="AV103" s="100">
        <f>ROUND(AZ103*L29,2)</f>
        <v>0</v>
      </c>
      <c r="AW103" s="100">
        <f>ROUND(BA103*L30,2)</f>
        <v>0</v>
      </c>
      <c r="AX103" s="100">
        <f>ROUND(BB103*L29,2)</f>
        <v>0</v>
      </c>
      <c r="AY103" s="100">
        <f>ROUND(BC103*L30,2)</f>
        <v>0</v>
      </c>
      <c r="AZ103" s="100">
        <f>ROUND(SUM(AZ104:AZ107),2)</f>
        <v>0</v>
      </c>
      <c r="BA103" s="100">
        <f>ROUND(SUM(BA104:BA107),2)</f>
        <v>0</v>
      </c>
      <c r="BB103" s="100">
        <f>ROUND(SUM(BB104:BB107),2)</f>
        <v>0</v>
      </c>
      <c r="BC103" s="100">
        <f>ROUND(SUM(BC104:BC107),2)</f>
        <v>0</v>
      </c>
      <c r="BD103" s="102">
        <f>ROUND(SUM(BD104:BD107),2)</f>
        <v>0</v>
      </c>
      <c r="BS103" s="103" t="s">
        <v>72</v>
      </c>
      <c r="BT103" s="103" t="s">
        <v>81</v>
      </c>
      <c r="BU103" s="103" t="s">
        <v>74</v>
      </c>
      <c r="BV103" s="103" t="s">
        <v>75</v>
      </c>
      <c r="BW103" s="103" t="s">
        <v>105</v>
      </c>
      <c r="BX103" s="103" t="s">
        <v>5</v>
      </c>
      <c r="CL103" s="103" t="s">
        <v>1</v>
      </c>
      <c r="CM103" s="103" t="s">
        <v>83</v>
      </c>
    </row>
    <row r="104" spans="1:91" s="4" customFormat="1" ht="16.5" customHeight="1" x14ac:dyDescent="0.2">
      <c r="A104" s="93" t="s">
        <v>77</v>
      </c>
      <c r="B104" s="58"/>
      <c r="C104" s="104"/>
      <c r="D104" s="104"/>
      <c r="E104" s="303" t="s">
        <v>78</v>
      </c>
      <c r="F104" s="303"/>
      <c r="G104" s="303"/>
      <c r="H104" s="303"/>
      <c r="I104" s="303"/>
      <c r="J104" s="104"/>
      <c r="K104" s="303" t="s">
        <v>106</v>
      </c>
      <c r="L104" s="303"/>
      <c r="M104" s="303"/>
      <c r="N104" s="303"/>
      <c r="O104" s="303"/>
      <c r="P104" s="303"/>
      <c r="Q104" s="303"/>
      <c r="R104" s="303"/>
      <c r="S104" s="303"/>
      <c r="T104" s="303"/>
      <c r="U104" s="303"/>
      <c r="V104" s="303"/>
      <c r="W104" s="303"/>
      <c r="X104" s="303"/>
      <c r="Y104" s="303"/>
      <c r="Z104" s="303"/>
      <c r="AA104" s="303"/>
      <c r="AB104" s="303"/>
      <c r="AC104" s="303"/>
      <c r="AD104" s="303"/>
      <c r="AE104" s="303"/>
      <c r="AF104" s="303"/>
      <c r="AG104" s="266">
        <f>'01 - Oprava P2660'!J32</f>
        <v>0</v>
      </c>
      <c r="AH104" s="267"/>
      <c r="AI104" s="267"/>
      <c r="AJ104" s="267"/>
      <c r="AK104" s="267"/>
      <c r="AL104" s="267"/>
      <c r="AM104" s="267"/>
      <c r="AN104" s="266">
        <f t="shared" si="0"/>
        <v>0</v>
      </c>
      <c r="AO104" s="267"/>
      <c r="AP104" s="267"/>
      <c r="AQ104" s="105" t="s">
        <v>97</v>
      </c>
      <c r="AR104" s="60"/>
      <c r="AS104" s="106">
        <v>0</v>
      </c>
      <c r="AT104" s="107">
        <f t="shared" si="1"/>
        <v>0</v>
      </c>
      <c r="AU104" s="108">
        <f>'01 - Oprava P2660'!P123</f>
        <v>0</v>
      </c>
      <c r="AV104" s="107">
        <f>'01 - Oprava P2660'!J35</f>
        <v>0</v>
      </c>
      <c r="AW104" s="107">
        <f>'01 - Oprava P2660'!J36</f>
        <v>0</v>
      </c>
      <c r="AX104" s="107">
        <f>'01 - Oprava P2660'!J37</f>
        <v>0</v>
      </c>
      <c r="AY104" s="107">
        <f>'01 - Oprava P2660'!J38</f>
        <v>0</v>
      </c>
      <c r="AZ104" s="107">
        <f>'01 - Oprava P2660'!F35</f>
        <v>0</v>
      </c>
      <c r="BA104" s="107">
        <f>'01 - Oprava P2660'!F36</f>
        <v>0</v>
      </c>
      <c r="BB104" s="107">
        <f>'01 - Oprava P2660'!F37</f>
        <v>0</v>
      </c>
      <c r="BC104" s="107">
        <f>'01 - Oprava P2660'!F38</f>
        <v>0</v>
      </c>
      <c r="BD104" s="109">
        <f>'01 - Oprava P2660'!F39</f>
        <v>0</v>
      </c>
      <c r="BT104" s="110" t="s">
        <v>83</v>
      </c>
      <c r="BV104" s="110" t="s">
        <v>75</v>
      </c>
      <c r="BW104" s="110" t="s">
        <v>107</v>
      </c>
      <c r="BX104" s="110" t="s">
        <v>105</v>
      </c>
      <c r="CL104" s="110" t="s">
        <v>1</v>
      </c>
    </row>
    <row r="105" spans="1:91" s="4" customFormat="1" ht="16.5" customHeight="1" x14ac:dyDescent="0.2">
      <c r="A105" s="93" t="s">
        <v>77</v>
      </c>
      <c r="B105" s="58"/>
      <c r="C105" s="104"/>
      <c r="D105" s="104"/>
      <c r="E105" s="303" t="s">
        <v>84</v>
      </c>
      <c r="F105" s="303"/>
      <c r="G105" s="303"/>
      <c r="H105" s="303"/>
      <c r="I105" s="303"/>
      <c r="J105" s="104"/>
      <c r="K105" s="303" t="s">
        <v>108</v>
      </c>
      <c r="L105" s="303"/>
      <c r="M105" s="303"/>
      <c r="N105" s="303"/>
      <c r="O105" s="303"/>
      <c r="P105" s="303"/>
      <c r="Q105" s="303"/>
      <c r="R105" s="303"/>
      <c r="S105" s="303"/>
      <c r="T105" s="303"/>
      <c r="U105" s="303"/>
      <c r="V105" s="303"/>
      <c r="W105" s="303"/>
      <c r="X105" s="303"/>
      <c r="Y105" s="303"/>
      <c r="Z105" s="303"/>
      <c r="AA105" s="303"/>
      <c r="AB105" s="303"/>
      <c r="AC105" s="303"/>
      <c r="AD105" s="303"/>
      <c r="AE105" s="303"/>
      <c r="AF105" s="303"/>
      <c r="AG105" s="266">
        <f>'02 - Oprava P2661'!J32</f>
        <v>0</v>
      </c>
      <c r="AH105" s="267"/>
      <c r="AI105" s="267"/>
      <c r="AJ105" s="267"/>
      <c r="AK105" s="267"/>
      <c r="AL105" s="267"/>
      <c r="AM105" s="267"/>
      <c r="AN105" s="266">
        <f t="shared" si="0"/>
        <v>0</v>
      </c>
      <c r="AO105" s="267"/>
      <c r="AP105" s="267"/>
      <c r="AQ105" s="105" t="s">
        <v>97</v>
      </c>
      <c r="AR105" s="60"/>
      <c r="AS105" s="106">
        <v>0</v>
      </c>
      <c r="AT105" s="107">
        <f t="shared" si="1"/>
        <v>0</v>
      </c>
      <c r="AU105" s="108">
        <f>'02 - Oprava P2661'!P123</f>
        <v>0</v>
      </c>
      <c r="AV105" s="107">
        <f>'02 - Oprava P2661'!J35</f>
        <v>0</v>
      </c>
      <c r="AW105" s="107">
        <f>'02 - Oprava P2661'!J36</f>
        <v>0</v>
      </c>
      <c r="AX105" s="107">
        <f>'02 - Oprava P2661'!J37</f>
        <v>0</v>
      </c>
      <c r="AY105" s="107">
        <f>'02 - Oprava P2661'!J38</f>
        <v>0</v>
      </c>
      <c r="AZ105" s="107">
        <f>'02 - Oprava P2661'!F35</f>
        <v>0</v>
      </c>
      <c r="BA105" s="107">
        <f>'02 - Oprava P2661'!F36</f>
        <v>0</v>
      </c>
      <c r="BB105" s="107">
        <f>'02 - Oprava P2661'!F37</f>
        <v>0</v>
      </c>
      <c r="BC105" s="107">
        <f>'02 - Oprava P2661'!F38</f>
        <v>0</v>
      </c>
      <c r="BD105" s="109">
        <f>'02 - Oprava P2661'!F39</f>
        <v>0</v>
      </c>
      <c r="BT105" s="110" t="s">
        <v>83</v>
      </c>
      <c r="BV105" s="110" t="s">
        <v>75</v>
      </c>
      <c r="BW105" s="110" t="s">
        <v>109</v>
      </c>
      <c r="BX105" s="110" t="s">
        <v>105</v>
      </c>
      <c r="CL105" s="110" t="s">
        <v>1</v>
      </c>
    </row>
    <row r="106" spans="1:91" s="4" customFormat="1" ht="16.5" customHeight="1" x14ac:dyDescent="0.2">
      <c r="A106" s="93" t="s">
        <v>77</v>
      </c>
      <c r="B106" s="58"/>
      <c r="C106" s="104"/>
      <c r="D106" s="104"/>
      <c r="E106" s="303" t="s">
        <v>87</v>
      </c>
      <c r="F106" s="303"/>
      <c r="G106" s="303"/>
      <c r="H106" s="303"/>
      <c r="I106" s="303"/>
      <c r="J106" s="104"/>
      <c r="K106" s="303" t="s">
        <v>110</v>
      </c>
      <c r="L106" s="303"/>
      <c r="M106" s="303"/>
      <c r="N106" s="303"/>
      <c r="O106" s="303"/>
      <c r="P106" s="303"/>
      <c r="Q106" s="303"/>
      <c r="R106" s="303"/>
      <c r="S106" s="303"/>
      <c r="T106" s="303"/>
      <c r="U106" s="303"/>
      <c r="V106" s="303"/>
      <c r="W106" s="303"/>
      <c r="X106" s="303"/>
      <c r="Y106" s="303"/>
      <c r="Z106" s="303"/>
      <c r="AA106" s="303"/>
      <c r="AB106" s="303"/>
      <c r="AC106" s="303"/>
      <c r="AD106" s="303"/>
      <c r="AE106" s="303"/>
      <c r="AF106" s="303"/>
      <c r="AG106" s="266">
        <f>'03 - Oprava P2665'!J32</f>
        <v>0</v>
      </c>
      <c r="AH106" s="267"/>
      <c r="AI106" s="267"/>
      <c r="AJ106" s="267"/>
      <c r="AK106" s="267"/>
      <c r="AL106" s="267"/>
      <c r="AM106" s="267"/>
      <c r="AN106" s="266">
        <f t="shared" si="0"/>
        <v>0</v>
      </c>
      <c r="AO106" s="267"/>
      <c r="AP106" s="267"/>
      <c r="AQ106" s="105" t="s">
        <v>97</v>
      </c>
      <c r="AR106" s="60"/>
      <c r="AS106" s="106">
        <v>0</v>
      </c>
      <c r="AT106" s="107">
        <f t="shared" si="1"/>
        <v>0</v>
      </c>
      <c r="AU106" s="108">
        <f>'03 - Oprava P2665'!P123</f>
        <v>0</v>
      </c>
      <c r="AV106" s="107">
        <f>'03 - Oprava P2665'!J35</f>
        <v>0</v>
      </c>
      <c r="AW106" s="107">
        <f>'03 - Oprava P2665'!J36</f>
        <v>0</v>
      </c>
      <c r="AX106" s="107">
        <f>'03 - Oprava P2665'!J37</f>
        <v>0</v>
      </c>
      <c r="AY106" s="107">
        <f>'03 - Oprava P2665'!J38</f>
        <v>0</v>
      </c>
      <c r="AZ106" s="107">
        <f>'03 - Oprava P2665'!F35</f>
        <v>0</v>
      </c>
      <c r="BA106" s="107">
        <f>'03 - Oprava P2665'!F36</f>
        <v>0</v>
      </c>
      <c r="BB106" s="107">
        <f>'03 - Oprava P2665'!F37</f>
        <v>0</v>
      </c>
      <c r="BC106" s="107">
        <f>'03 - Oprava P2665'!F38</f>
        <v>0</v>
      </c>
      <c r="BD106" s="109">
        <f>'03 - Oprava P2665'!F39</f>
        <v>0</v>
      </c>
      <c r="BT106" s="110" t="s">
        <v>83</v>
      </c>
      <c r="BV106" s="110" t="s">
        <v>75</v>
      </c>
      <c r="BW106" s="110" t="s">
        <v>111</v>
      </c>
      <c r="BX106" s="110" t="s">
        <v>105</v>
      </c>
      <c r="CL106" s="110" t="s">
        <v>1</v>
      </c>
    </row>
    <row r="107" spans="1:91" s="4" customFormat="1" ht="16.5" customHeight="1" x14ac:dyDescent="0.2">
      <c r="A107" s="93" t="s">
        <v>77</v>
      </c>
      <c r="B107" s="58"/>
      <c r="C107" s="104"/>
      <c r="D107" s="104"/>
      <c r="E107" s="303" t="s">
        <v>90</v>
      </c>
      <c r="F107" s="303"/>
      <c r="G107" s="303"/>
      <c r="H107" s="303"/>
      <c r="I107" s="303"/>
      <c r="J107" s="104"/>
      <c r="K107" s="303" t="s">
        <v>112</v>
      </c>
      <c r="L107" s="303"/>
      <c r="M107" s="303"/>
      <c r="N107" s="303"/>
      <c r="O107" s="303"/>
      <c r="P107" s="303"/>
      <c r="Q107" s="303"/>
      <c r="R107" s="303"/>
      <c r="S107" s="303"/>
      <c r="T107" s="303"/>
      <c r="U107" s="303"/>
      <c r="V107" s="303"/>
      <c r="W107" s="303"/>
      <c r="X107" s="303"/>
      <c r="Y107" s="303"/>
      <c r="Z107" s="303"/>
      <c r="AA107" s="303"/>
      <c r="AB107" s="303"/>
      <c r="AC107" s="303"/>
      <c r="AD107" s="303"/>
      <c r="AE107" s="303"/>
      <c r="AF107" s="303"/>
      <c r="AG107" s="266">
        <f>'04 - Oprava P2667'!J32</f>
        <v>0</v>
      </c>
      <c r="AH107" s="267"/>
      <c r="AI107" s="267"/>
      <c r="AJ107" s="267"/>
      <c r="AK107" s="267"/>
      <c r="AL107" s="267"/>
      <c r="AM107" s="267"/>
      <c r="AN107" s="266">
        <f t="shared" si="0"/>
        <v>0</v>
      </c>
      <c r="AO107" s="267"/>
      <c r="AP107" s="267"/>
      <c r="AQ107" s="105" t="s">
        <v>97</v>
      </c>
      <c r="AR107" s="60"/>
      <c r="AS107" s="106">
        <v>0</v>
      </c>
      <c r="AT107" s="107">
        <f t="shared" si="1"/>
        <v>0</v>
      </c>
      <c r="AU107" s="108">
        <f>'04 - Oprava P2667'!P123</f>
        <v>0</v>
      </c>
      <c r="AV107" s="107">
        <f>'04 - Oprava P2667'!J35</f>
        <v>0</v>
      </c>
      <c r="AW107" s="107">
        <f>'04 - Oprava P2667'!J36</f>
        <v>0</v>
      </c>
      <c r="AX107" s="107">
        <f>'04 - Oprava P2667'!J37</f>
        <v>0</v>
      </c>
      <c r="AY107" s="107">
        <f>'04 - Oprava P2667'!J38</f>
        <v>0</v>
      </c>
      <c r="AZ107" s="107">
        <f>'04 - Oprava P2667'!F35</f>
        <v>0</v>
      </c>
      <c r="BA107" s="107">
        <f>'04 - Oprava P2667'!F36</f>
        <v>0</v>
      </c>
      <c r="BB107" s="107">
        <f>'04 - Oprava P2667'!F37</f>
        <v>0</v>
      </c>
      <c r="BC107" s="107">
        <f>'04 - Oprava P2667'!F38</f>
        <v>0</v>
      </c>
      <c r="BD107" s="109">
        <f>'04 - Oprava P2667'!F39</f>
        <v>0</v>
      </c>
      <c r="BT107" s="110" t="s">
        <v>83</v>
      </c>
      <c r="BV107" s="110" t="s">
        <v>75</v>
      </c>
      <c r="BW107" s="110" t="s">
        <v>113</v>
      </c>
      <c r="BX107" s="110" t="s">
        <v>105</v>
      </c>
      <c r="CL107" s="110" t="s">
        <v>1</v>
      </c>
    </row>
    <row r="108" spans="1:91" s="7" customFormat="1" ht="16.5" customHeight="1" x14ac:dyDescent="0.2">
      <c r="A108" s="93" t="s">
        <v>77</v>
      </c>
      <c r="B108" s="94"/>
      <c r="C108" s="95"/>
      <c r="D108" s="304" t="s">
        <v>114</v>
      </c>
      <c r="E108" s="304"/>
      <c r="F108" s="304"/>
      <c r="G108" s="304"/>
      <c r="H108" s="304"/>
      <c r="I108" s="96"/>
      <c r="J108" s="304" t="s">
        <v>115</v>
      </c>
      <c r="K108" s="304"/>
      <c r="L108" s="304"/>
      <c r="M108" s="304"/>
      <c r="N108" s="304"/>
      <c r="O108" s="304"/>
      <c r="P108" s="304"/>
      <c r="Q108" s="304"/>
      <c r="R108" s="304"/>
      <c r="S108" s="304"/>
      <c r="T108" s="304"/>
      <c r="U108" s="304"/>
      <c r="V108" s="304"/>
      <c r="W108" s="304"/>
      <c r="X108" s="304"/>
      <c r="Y108" s="304"/>
      <c r="Z108" s="304"/>
      <c r="AA108" s="304"/>
      <c r="AB108" s="304"/>
      <c r="AC108" s="304"/>
      <c r="AD108" s="304"/>
      <c r="AE108" s="304"/>
      <c r="AF108" s="304"/>
      <c r="AG108" s="268">
        <f>'07 - VRN'!J30</f>
        <v>0</v>
      </c>
      <c r="AH108" s="269"/>
      <c r="AI108" s="269"/>
      <c r="AJ108" s="269"/>
      <c r="AK108" s="269"/>
      <c r="AL108" s="269"/>
      <c r="AM108" s="269"/>
      <c r="AN108" s="268">
        <f t="shared" si="0"/>
        <v>0</v>
      </c>
      <c r="AO108" s="269"/>
      <c r="AP108" s="269"/>
      <c r="AQ108" s="97" t="s">
        <v>80</v>
      </c>
      <c r="AR108" s="98"/>
      <c r="AS108" s="111">
        <v>0</v>
      </c>
      <c r="AT108" s="112">
        <f t="shared" si="1"/>
        <v>0</v>
      </c>
      <c r="AU108" s="113">
        <f>'07 - VRN'!P117</f>
        <v>0</v>
      </c>
      <c r="AV108" s="112">
        <f>'07 - VRN'!J33</f>
        <v>0</v>
      </c>
      <c r="AW108" s="112">
        <f>'07 - VRN'!J34</f>
        <v>0</v>
      </c>
      <c r="AX108" s="112">
        <f>'07 - VRN'!J35</f>
        <v>0</v>
      </c>
      <c r="AY108" s="112">
        <f>'07 - VRN'!J36</f>
        <v>0</v>
      </c>
      <c r="AZ108" s="112">
        <f>'07 - VRN'!F33</f>
        <v>0</v>
      </c>
      <c r="BA108" s="112">
        <f>'07 - VRN'!F34</f>
        <v>0</v>
      </c>
      <c r="BB108" s="112">
        <f>'07 - VRN'!F35</f>
        <v>0</v>
      </c>
      <c r="BC108" s="112">
        <f>'07 - VRN'!F36</f>
        <v>0</v>
      </c>
      <c r="BD108" s="114">
        <f>'07 - VRN'!F37</f>
        <v>0</v>
      </c>
      <c r="BT108" s="103" t="s">
        <v>81</v>
      </c>
      <c r="BV108" s="103" t="s">
        <v>75</v>
      </c>
      <c r="BW108" s="103" t="s">
        <v>116</v>
      </c>
      <c r="BX108" s="103" t="s">
        <v>5</v>
      </c>
      <c r="CL108" s="103" t="s">
        <v>1</v>
      </c>
      <c r="CM108" s="103" t="s">
        <v>83</v>
      </c>
    </row>
    <row r="109" spans="1:91" s="2" customFormat="1" ht="30" customHeight="1" x14ac:dyDescent="0.2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9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</row>
    <row r="110" spans="1:91" s="2" customFormat="1" ht="6.95" customHeight="1" x14ac:dyDescent="0.2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39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</row>
  </sheetData>
  <sheetProtection algorithmName="SHA-512" hashValue="40cg/qFcoSJTN82zFmuPmaXGAQFHadnPzY2i8odBsgrQCPlj6NbAAmDimXuZcxgvwvZo68xwfaiV4Y4MmczTdQ==" saltValue="wrGLJ+8zwCLIpl99H4gLunA2M6LokYhGwpe7ARuctPntZ7rCLvxMsung1JUExsiBPNLQ/blgVDiBLVCm/hwNPw==" spinCount="100000" sheet="1" objects="1" scenarios="1" formatColumns="0" formatRows="0"/>
  <mergeCells count="94">
    <mergeCell ref="C92:G92"/>
    <mergeCell ref="D103:H103"/>
    <mergeCell ref="D98:H98"/>
    <mergeCell ref="D99:H99"/>
    <mergeCell ref="D97:H97"/>
    <mergeCell ref="D95:H95"/>
    <mergeCell ref="D96:H96"/>
    <mergeCell ref="I92:AF92"/>
    <mergeCell ref="J98:AF98"/>
    <mergeCell ref="J96:AF96"/>
    <mergeCell ref="J97:AF97"/>
    <mergeCell ref="J95:AF95"/>
    <mergeCell ref="L85:AO85"/>
    <mergeCell ref="E105:I105"/>
    <mergeCell ref="K105:AF105"/>
    <mergeCell ref="E106:I106"/>
    <mergeCell ref="K106:AF106"/>
    <mergeCell ref="AN104:AP104"/>
    <mergeCell ref="AN96:AP96"/>
    <mergeCell ref="AN92:AP92"/>
    <mergeCell ref="AN102:AP102"/>
    <mergeCell ref="AN97:AP97"/>
    <mergeCell ref="AN99:AP99"/>
    <mergeCell ref="AN100:AP100"/>
    <mergeCell ref="AN98:AP98"/>
    <mergeCell ref="AN101:AP101"/>
    <mergeCell ref="E104:I104"/>
    <mergeCell ref="E102:I102"/>
    <mergeCell ref="E107:I107"/>
    <mergeCell ref="K107:AF107"/>
    <mergeCell ref="D108:H108"/>
    <mergeCell ref="J108:AF108"/>
    <mergeCell ref="AG94:AM94"/>
    <mergeCell ref="AG104:AM104"/>
    <mergeCell ref="E101:I101"/>
    <mergeCell ref="E100:I100"/>
    <mergeCell ref="J103:AF103"/>
    <mergeCell ref="J99:AF99"/>
    <mergeCell ref="K101:AF101"/>
    <mergeCell ref="K102:AF102"/>
    <mergeCell ref="K100:AF100"/>
    <mergeCell ref="K104:AF10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1:AM101"/>
    <mergeCell ref="AG100:AM100"/>
    <mergeCell ref="AG95:AM95"/>
    <mergeCell ref="AG97:AM97"/>
    <mergeCell ref="AG96:AM96"/>
    <mergeCell ref="AG98:AM98"/>
    <mergeCell ref="AG99:AM99"/>
    <mergeCell ref="AM87:AN87"/>
    <mergeCell ref="AM89:AP89"/>
    <mergeCell ref="AM90:AP90"/>
    <mergeCell ref="AN95:AP95"/>
    <mergeCell ref="AN103:AP103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5" location="'01 - Oprava žel. svršku  ...'!C2" display="/" xr:uid="{00000000-0004-0000-0000-000000000000}"/>
    <hyperlink ref="A96" location="'02 - Oprava žel. svršku M...'!C2" display="/" xr:uid="{00000000-0004-0000-0000-000001000000}"/>
    <hyperlink ref="A97" location="'03 - Oprava žel. svršku Č...'!C2" display="/" xr:uid="{00000000-0004-0000-0000-000002000000}"/>
    <hyperlink ref="A98" location="'04 - Oprava žel. svršku S...'!C2" display="/" xr:uid="{00000000-0004-0000-0000-000003000000}"/>
    <hyperlink ref="A100" location="'01 - Nástupiště Hovorčovice'!C2" display="/" xr:uid="{00000000-0004-0000-0000-000004000000}"/>
    <hyperlink ref="A101" location="'02 - Nástupiště Zlonín'!C2" display="/" xr:uid="{00000000-0004-0000-0000-000005000000}"/>
    <hyperlink ref="A102" location="'03 - Nástupiště Kojetice'!C2" display="/" xr:uid="{00000000-0004-0000-0000-000006000000}"/>
    <hyperlink ref="A104" location="'01 - Oprava P2660'!C2" display="/" xr:uid="{00000000-0004-0000-0000-000007000000}"/>
    <hyperlink ref="A105" location="'02 - Oprava P2661'!C2" display="/" xr:uid="{00000000-0004-0000-0000-000008000000}"/>
    <hyperlink ref="A106" location="'03 - Oprava P2665'!C2" display="/" xr:uid="{00000000-0004-0000-0000-000009000000}"/>
    <hyperlink ref="A107" location="'04 - Oprava P2667'!C2" display="/" xr:uid="{00000000-0004-0000-0000-00000A000000}"/>
    <hyperlink ref="A108" location="'07 - VRN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74"/>
  <sheetViews>
    <sheetView showGridLines="0" topLeftCell="A133" workbookViewId="0">
      <selection activeCell="I129" sqref="I12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109</v>
      </c>
    </row>
    <row r="3" spans="1:4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4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20" t="s">
        <v>16</v>
      </c>
      <c r="L6" s="20"/>
    </row>
    <row r="7" spans="1:4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46" s="1" customFormat="1" ht="12" customHeight="1" x14ac:dyDescent="0.2">
      <c r="B8" s="20"/>
      <c r="D8" s="120" t="s">
        <v>122</v>
      </c>
      <c r="L8" s="20"/>
    </row>
    <row r="9" spans="1:46" s="2" customFormat="1" ht="16.5" customHeight="1" x14ac:dyDescent="0.2">
      <c r="A9" s="34"/>
      <c r="B9" s="39"/>
      <c r="C9" s="34"/>
      <c r="D9" s="34"/>
      <c r="E9" s="314" t="s">
        <v>656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20" t="s">
        <v>494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16" t="s">
        <v>752</v>
      </c>
      <c r="F11" s="317"/>
      <c r="G11" s="317"/>
      <c r="H11" s="31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25. 2. 2022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0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20" t="s">
        <v>27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8" t="str">
        <f>'Rekapitulace stavby'!E14</f>
        <v>Vyplň údaj</v>
      </c>
      <c r="F20" s="319"/>
      <c r="G20" s="319"/>
      <c r="H20" s="319"/>
      <c r="I20" s="120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20" t="s">
        <v>29</v>
      </c>
      <c r="E22" s="34"/>
      <c r="F22" s="34"/>
      <c r="G22" s="34"/>
      <c r="H22" s="34"/>
      <c r="I22" s="120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0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20" t="s">
        <v>31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20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2"/>
      <c r="B29" s="123"/>
      <c r="C29" s="122"/>
      <c r="D29" s="122"/>
      <c r="E29" s="320" t="s">
        <v>1</v>
      </c>
      <c r="F29" s="320"/>
      <c r="G29" s="320"/>
      <c r="H29" s="320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6" t="s">
        <v>33</v>
      </c>
      <c r="E32" s="34"/>
      <c r="F32" s="34"/>
      <c r="G32" s="34"/>
      <c r="H32" s="34"/>
      <c r="I32" s="34"/>
      <c r="J32" s="127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8" t="s">
        <v>35</v>
      </c>
      <c r="G34" s="34"/>
      <c r="H34" s="34"/>
      <c r="I34" s="128" t="s">
        <v>34</v>
      </c>
      <c r="J34" s="128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37</v>
      </c>
      <c r="E35" s="120" t="s">
        <v>38</v>
      </c>
      <c r="F35" s="130">
        <f>ROUND((SUM(BE123:BE173)),  2)</f>
        <v>0</v>
      </c>
      <c r="G35" s="34"/>
      <c r="H35" s="34"/>
      <c r="I35" s="131">
        <v>0.21</v>
      </c>
      <c r="J35" s="130">
        <f>ROUND(((SUM(BE123:BE173))*I35),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20" t="s">
        <v>39</v>
      </c>
      <c r="F36" s="130">
        <f>ROUND((SUM(BF123:BF173)),  2)</f>
        <v>0</v>
      </c>
      <c r="G36" s="34"/>
      <c r="H36" s="34"/>
      <c r="I36" s="131">
        <v>0.15</v>
      </c>
      <c r="J36" s="130">
        <f>ROUND(((SUM(BF123:BF173))*I36),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40</v>
      </c>
      <c r="F37" s="130">
        <f>ROUND((SUM(BG123:BG173)),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20" t="s">
        <v>41</v>
      </c>
      <c r="F38" s="130">
        <f>ROUND((SUM(BH123:BH173)),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20" t="s">
        <v>42</v>
      </c>
      <c r="F39" s="130">
        <f>ROUND((SUM(BI123:BI173)),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43</v>
      </c>
      <c r="E41" s="134"/>
      <c r="F41" s="134"/>
      <c r="G41" s="135" t="s">
        <v>44</v>
      </c>
      <c r="H41" s="136" t="s">
        <v>45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21"/>
      <c r="C86" s="29" t="s">
        <v>122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 x14ac:dyDescent="0.2">
      <c r="A87" s="34"/>
      <c r="B87" s="35"/>
      <c r="C87" s="36"/>
      <c r="D87" s="36"/>
      <c r="E87" s="312" t="s">
        <v>656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9" t="s">
        <v>494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6"/>
      <c r="D89" s="36"/>
      <c r="E89" s="306" t="str">
        <f>E11</f>
        <v>02 - Oprava P2661</v>
      </c>
      <c r="F89" s="311"/>
      <c r="G89" s="311"/>
      <c r="H89" s="311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25. 2. 2022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50" t="s">
        <v>125</v>
      </c>
      <c r="D96" s="151"/>
      <c r="E96" s="151"/>
      <c r="F96" s="151"/>
      <c r="G96" s="151"/>
      <c r="H96" s="151"/>
      <c r="I96" s="151"/>
      <c r="J96" s="152" t="s">
        <v>126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 x14ac:dyDescent="0.2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 x14ac:dyDescent="0.2">
      <c r="A98" s="34"/>
      <c r="B98" s="35"/>
      <c r="C98" s="153" t="s">
        <v>127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128</v>
      </c>
    </row>
    <row r="99" spans="1:47" s="9" customFormat="1" ht="24.95" customHeight="1" x14ac:dyDescent="0.2">
      <c r="B99" s="154"/>
      <c r="C99" s="155"/>
      <c r="D99" s="156" t="s">
        <v>129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10" customFormat="1" ht="19.899999999999999" customHeight="1" x14ac:dyDescent="0.2">
      <c r="B100" s="160"/>
      <c r="C100" s="104"/>
      <c r="D100" s="161" t="s">
        <v>130</v>
      </c>
      <c r="E100" s="162"/>
      <c r="F100" s="162"/>
      <c r="G100" s="162"/>
      <c r="H100" s="162"/>
      <c r="I100" s="162"/>
      <c r="J100" s="163">
        <f>J125</f>
        <v>0</v>
      </c>
      <c r="K100" s="104"/>
      <c r="L100" s="164"/>
    </row>
    <row r="101" spans="1:47" s="9" customFormat="1" ht="24.95" customHeight="1" x14ac:dyDescent="0.2">
      <c r="B101" s="154"/>
      <c r="C101" s="155"/>
      <c r="D101" s="156" t="s">
        <v>131</v>
      </c>
      <c r="E101" s="157"/>
      <c r="F101" s="157"/>
      <c r="G101" s="157"/>
      <c r="H101" s="157"/>
      <c r="I101" s="157"/>
      <c r="J101" s="158">
        <f>J160</f>
        <v>0</v>
      </c>
      <c r="K101" s="155"/>
      <c r="L101" s="159"/>
    </row>
    <row r="102" spans="1:47" s="2" customFormat="1" ht="21.75" customHeight="1" x14ac:dyDescent="0.2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 x14ac:dyDescent="0.2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 x14ac:dyDescent="0.2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 x14ac:dyDescent="0.2">
      <c r="A108" s="34"/>
      <c r="B108" s="35"/>
      <c r="C108" s="23" t="s">
        <v>132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 x14ac:dyDescent="0.2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 x14ac:dyDescent="0.2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 x14ac:dyDescent="0.2">
      <c r="A111" s="34"/>
      <c r="B111" s="35"/>
      <c r="C111" s="36"/>
      <c r="D111" s="36"/>
      <c r="E111" s="312" t="str">
        <f>E7</f>
        <v>13- Oprava trati v úseku Praha Satalice - Neratovice</v>
      </c>
      <c r="F111" s="313"/>
      <c r="G111" s="313"/>
      <c r="H111" s="31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 x14ac:dyDescent="0.2">
      <c r="B112" s="21"/>
      <c r="C112" s="29" t="s">
        <v>122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 x14ac:dyDescent="0.2">
      <c r="A113" s="34"/>
      <c r="B113" s="35"/>
      <c r="C113" s="36"/>
      <c r="D113" s="36"/>
      <c r="E113" s="312" t="s">
        <v>656</v>
      </c>
      <c r="F113" s="311"/>
      <c r="G113" s="311"/>
      <c r="H113" s="31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 x14ac:dyDescent="0.2">
      <c r="A114" s="34"/>
      <c r="B114" s="35"/>
      <c r="C114" s="29" t="s">
        <v>494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 x14ac:dyDescent="0.2">
      <c r="A115" s="34"/>
      <c r="B115" s="35"/>
      <c r="C115" s="36"/>
      <c r="D115" s="36"/>
      <c r="E115" s="306" t="str">
        <f>E11</f>
        <v>02 - Oprava P2661</v>
      </c>
      <c r="F115" s="311"/>
      <c r="G115" s="311"/>
      <c r="H115" s="31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 x14ac:dyDescent="0.2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 x14ac:dyDescent="0.2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 t="str">
        <f>IF(J14="","",J14)</f>
        <v>25. 2. 2022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 x14ac:dyDescent="0.2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 x14ac:dyDescent="0.2">
      <c r="A119" s="34"/>
      <c r="B119" s="35"/>
      <c r="C119" s="29" t="s">
        <v>24</v>
      </c>
      <c r="D119" s="36"/>
      <c r="E119" s="36"/>
      <c r="F119" s="27" t="str">
        <f>E17</f>
        <v xml:space="preserve"> </v>
      </c>
      <c r="G119" s="36"/>
      <c r="H119" s="36"/>
      <c r="I119" s="29" t="s">
        <v>29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 x14ac:dyDescent="0.2">
      <c r="A120" s="34"/>
      <c r="B120" s="35"/>
      <c r="C120" s="29" t="s">
        <v>27</v>
      </c>
      <c r="D120" s="36"/>
      <c r="E120" s="36"/>
      <c r="F120" s="27" t="str">
        <f>IF(E20="","",E20)</f>
        <v>Vyplň údaj</v>
      </c>
      <c r="G120" s="36"/>
      <c r="H120" s="36"/>
      <c r="I120" s="29" t="s">
        <v>31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 x14ac:dyDescent="0.2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 x14ac:dyDescent="0.2">
      <c r="A122" s="165"/>
      <c r="B122" s="166"/>
      <c r="C122" s="167" t="s">
        <v>133</v>
      </c>
      <c r="D122" s="168" t="s">
        <v>58</v>
      </c>
      <c r="E122" s="168" t="s">
        <v>54</v>
      </c>
      <c r="F122" s="168" t="s">
        <v>55</v>
      </c>
      <c r="G122" s="168" t="s">
        <v>134</v>
      </c>
      <c r="H122" s="168" t="s">
        <v>135</v>
      </c>
      <c r="I122" s="168" t="s">
        <v>136</v>
      </c>
      <c r="J122" s="168" t="s">
        <v>126</v>
      </c>
      <c r="K122" s="169" t="s">
        <v>137</v>
      </c>
      <c r="L122" s="170"/>
      <c r="M122" s="75" t="s">
        <v>1</v>
      </c>
      <c r="N122" s="76" t="s">
        <v>37</v>
      </c>
      <c r="O122" s="76" t="s">
        <v>138</v>
      </c>
      <c r="P122" s="76" t="s">
        <v>139</v>
      </c>
      <c r="Q122" s="76" t="s">
        <v>140</v>
      </c>
      <c r="R122" s="76" t="s">
        <v>141</v>
      </c>
      <c r="S122" s="76" t="s">
        <v>142</v>
      </c>
      <c r="T122" s="77" t="s">
        <v>143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 x14ac:dyDescent="0.25">
      <c r="A123" s="34"/>
      <c r="B123" s="35"/>
      <c r="C123" s="82" t="s">
        <v>144</v>
      </c>
      <c r="D123" s="36"/>
      <c r="E123" s="36"/>
      <c r="F123" s="36"/>
      <c r="G123" s="36"/>
      <c r="H123" s="36"/>
      <c r="I123" s="36"/>
      <c r="J123" s="171">
        <f>BK123</f>
        <v>0</v>
      </c>
      <c r="K123" s="36"/>
      <c r="L123" s="39"/>
      <c r="M123" s="78"/>
      <c r="N123" s="172"/>
      <c r="O123" s="79"/>
      <c r="P123" s="173">
        <f>P124+P160</f>
        <v>0</v>
      </c>
      <c r="Q123" s="79"/>
      <c r="R123" s="173">
        <f>R124+R160</f>
        <v>19.77</v>
      </c>
      <c r="S123" s="79"/>
      <c r="T123" s="174">
        <f>T124+T160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128</v>
      </c>
      <c r="BK123" s="175">
        <f>BK124+BK160</f>
        <v>0</v>
      </c>
    </row>
    <row r="124" spans="1:65" s="12" customFormat="1" ht="25.9" customHeight="1" x14ac:dyDescent="0.2">
      <c r="B124" s="176"/>
      <c r="C124" s="177"/>
      <c r="D124" s="178" t="s">
        <v>72</v>
      </c>
      <c r="E124" s="179" t="s">
        <v>145</v>
      </c>
      <c r="F124" s="179" t="s">
        <v>146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</f>
        <v>0</v>
      </c>
      <c r="Q124" s="184"/>
      <c r="R124" s="185">
        <f>R125</f>
        <v>19.77</v>
      </c>
      <c r="S124" s="184"/>
      <c r="T124" s="186">
        <f>T125</f>
        <v>0</v>
      </c>
      <c r="AR124" s="187" t="s">
        <v>81</v>
      </c>
      <c r="AT124" s="188" t="s">
        <v>72</v>
      </c>
      <c r="AU124" s="188" t="s">
        <v>73</v>
      </c>
      <c r="AY124" s="187" t="s">
        <v>147</v>
      </c>
      <c r="BK124" s="189">
        <f>BK125</f>
        <v>0</v>
      </c>
    </row>
    <row r="125" spans="1:65" s="12" customFormat="1" ht="22.9" customHeight="1" x14ac:dyDescent="0.2">
      <c r="B125" s="176"/>
      <c r="C125" s="177"/>
      <c r="D125" s="178" t="s">
        <v>72</v>
      </c>
      <c r="E125" s="190" t="s">
        <v>148</v>
      </c>
      <c r="F125" s="190" t="s">
        <v>149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f>SUM(P126:P159)</f>
        <v>0</v>
      </c>
      <c r="Q125" s="184"/>
      <c r="R125" s="185">
        <f>SUM(R126:R159)</f>
        <v>19.77</v>
      </c>
      <c r="S125" s="184"/>
      <c r="T125" s="186">
        <f>SUM(T126:T159)</f>
        <v>0</v>
      </c>
      <c r="AR125" s="187" t="s">
        <v>81</v>
      </c>
      <c r="AT125" s="188" t="s">
        <v>72</v>
      </c>
      <c r="AU125" s="188" t="s">
        <v>81</v>
      </c>
      <c r="AY125" s="187" t="s">
        <v>147</v>
      </c>
      <c r="BK125" s="189">
        <f>SUM(BK126:BK159)</f>
        <v>0</v>
      </c>
    </row>
    <row r="126" spans="1:65" s="2" customFormat="1" ht="168" customHeight="1" x14ac:dyDescent="0.2">
      <c r="A126" s="34"/>
      <c r="B126" s="35"/>
      <c r="C126" s="192" t="s">
        <v>81</v>
      </c>
      <c r="D126" s="192" t="s">
        <v>150</v>
      </c>
      <c r="E126" s="193" t="s">
        <v>753</v>
      </c>
      <c r="F126" s="194" t="s">
        <v>754</v>
      </c>
      <c r="G126" s="195" t="s">
        <v>193</v>
      </c>
      <c r="H126" s="196">
        <v>11</v>
      </c>
      <c r="I126" s="197"/>
      <c r="J126" s="198">
        <f>ROUND(I126*H126,2)</f>
        <v>0</v>
      </c>
      <c r="K126" s="194" t="s">
        <v>154</v>
      </c>
      <c r="L126" s="39"/>
      <c r="M126" s="199" t="s">
        <v>1</v>
      </c>
      <c r="N126" s="200" t="s">
        <v>38</v>
      </c>
      <c r="O126" s="7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155</v>
      </c>
      <c r="AT126" s="203" t="s">
        <v>150</v>
      </c>
      <c r="AU126" s="203" t="s">
        <v>83</v>
      </c>
      <c r="AY126" s="17" t="s">
        <v>147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81</v>
      </c>
      <c r="BK126" s="204">
        <f>ROUND(I126*H126,2)</f>
        <v>0</v>
      </c>
      <c r="BL126" s="17" t="s">
        <v>155</v>
      </c>
      <c r="BM126" s="203" t="s">
        <v>755</v>
      </c>
    </row>
    <row r="127" spans="1:65" s="13" customFormat="1" x14ac:dyDescent="0.2">
      <c r="B127" s="205"/>
      <c r="C127" s="206"/>
      <c r="D127" s="207" t="s">
        <v>157</v>
      </c>
      <c r="E127" s="208" t="s">
        <v>1</v>
      </c>
      <c r="F127" s="209" t="s">
        <v>219</v>
      </c>
      <c r="G127" s="206"/>
      <c r="H127" s="210">
        <v>11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157</v>
      </c>
      <c r="AU127" s="216" t="s">
        <v>83</v>
      </c>
      <c r="AV127" s="13" t="s">
        <v>83</v>
      </c>
      <c r="AW127" s="13" t="s">
        <v>30</v>
      </c>
      <c r="AX127" s="13" t="s">
        <v>73</v>
      </c>
      <c r="AY127" s="216" t="s">
        <v>147</v>
      </c>
    </row>
    <row r="128" spans="1:65" s="14" customFormat="1" x14ac:dyDescent="0.2">
      <c r="B128" s="217"/>
      <c r="C128" s="218"/>
      <c r="D128" s="207" t="s">
        <v>157</v>
      </c>
      <c r="E128" s="219" t="s">
        <v>1</v>
      </c>
      <c r="F128" s="220" t="s">
        <v>164</v>
      </c>
      <c r="G128" s="218"/>
      <c r="H128" s="221">
        <v>11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157</v>
      </c>
      <c r="AU128" s="227" t="s">
        <v>83</v>
      </c>
      <c r="AV128" s="14" t="s">
        <v>155</v>
      </c>
      <c r="AW128" s="14" t="s">
        <v>30</v>
      </c>
      <c r="AX128" s="14" t="s">
        <v>81</v>
      </c>
      <c r="AY128" s="227" t="s">
        <v>147</v>
      </c>
    </row>
    <row r="129" spans="1:65" s="2" customFormat="1" ht="21.75" customHeight="1" x14ac:dyDescent="0.2">
      <c r="A129" s="34"/>
      <c r="B129" s="35"/>
      <c r="C129" s="228" t="s">
        <v>83</v>
      </c>
      <c r="D129" s="228" t="s">
        <v>176</v>
      </c>
      <c r="E129" s="229" t="s">
        <v>384</v>
      </c>
      <c r="F129" s="230" t="s">
        <v>385</v>
      </c>
      <c r="G129" s="231" t="s">
        <v>193</v>
      </c>
      <c r="H129" s="232">
        <v>11</v>
      </c>
      <c r="I129" s="265"/>
      <c r="J129" s="234">
        <f>ROUND(I129*H129,2)</f>
        <v>0</v>
      </c>
      <c r="K129" s="230" t="s">
        <v>154</v>
      </c>
      <c r="L129" s="235"/>
      <c r="M129" s="236" t="s">
        <v>1</v>
      </c>
      <c r="N129" s="237" t="s">
        <v>38</v>
      </c>
      <c r="O129" s="7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180</v>
      </c>
      <c r="AT129" s="203" t="s">
        <v>176</v>
      </c>
      <c r="AU129" s="203" t="s">
        <v>83</v>
      </c>
      <c r="AY129" s="17" t="s">
        <v>147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81</v>
      </c>
      <c r="BK129" s="204">
        <f>ROUND(I129*H129,2)</f>
        <v>0</v>
      </c>
      <c r="BL129" s="17" t="s">
        <v>155</v>
      </c>
      <c r="BM129" s="203" t="s">
        <v>756</v>
      </c>
    </row>
    <row r="130" spans="1:65" s="15" customFormat="1" x14ac:dyDescent="0.2">
      <c r="B130" s="238"/>
      <c r="C130" s="239"/>
      <c r="D130" s="207" t="s">
        <v>157</v>
      </c>
      <c r="E130" s="240" t="s">
        <v>1</v>
      </c>
      <c r="F130" s="241" t="s">
        <v>195</v>
      </c>
      <c r="G130" s="239"/>
      <c r="H130" s="240" t="s">
        <v>1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157</v>
      </c>
      <c r="AU130" s="247" t="s">
        <v>83</v>
      </c>
      <c r="AV130" s="15" t="s">
        <v>81</v>
      </c>
      <c r="AW130" s="15" t="s">
        <v>30</v>
      </c>
      <c r="AX130" s="15" t="s">
        <v>73</v>
      </c>
      <c r="AY130" s="247" t="s">
        <v>147</v>
      </c>
    </row>
    <row r="131" spans="1:65" s="13" customFormat="1" x14ac:dyDescent="0.2">
      <c r="B131" s="205"/>
      <c r="C131" s="206"/>
      <c r="D131" s="207" t="s">
        <v>157</v>
      </c>
      <c r="E131" s="208" t="s">
        <v>1</v>
      </c>
      <c r="F131" s="209" t="s">
        <v>219</v>
      </c>
      <c r="G131" s="206"/>
      <c r="H131" s="210">
        <v>11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157</v>
      </c>
      <c r="AU131" s="216" t="s">
        <v>83</v>
      </c>
      <c r="AV131" s="13" t="s">
        <v>83</v>
      </c>
      <c r="AW131" s="13" t="s">
        <v>30</v>
      </c>
      <c r="AX131" s="13" t="s">
        <v>73</v>
      </c>
      <c r="AY131" s="216" t="s">
        <v>147</v>
      </c>
    </row>
    <row r="132" spans="1:65" s="14" customFormat="1" x14ac:dyDescent="0.2">
      <c r="B132" s="217"/>
      <c r="C132" s="218"/>
      <c r="D132" s="207" t="s">
        <v>157</v>
      </c>
      <c r="E132" s="219" t="s">
        <v>1</v>
      </c>
      <c r="F132" s="220" t="s">
        <v>164</v>
      </c>
      <c r="G132" s="218"/>
      <c r="H132" s="221">
        <v>11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157</v>
      </c>
      <c r="AU132" s="227" t="s">
        <v>83</v>
      </c>
      <c r="AV132" s="14" t="s">
        <v>155</v>
      </c>
      <c r="AW132" s="14" t="s">
        <v>30</v>
      </c>
      <c r="AX132" s="14" t="s">
        <v>81</v>
      </c>
      <c r="AY132" s="227" t="s">
        <v>147</v>
      </c>
    </row>
    <row r="133" spans="1:65" s="2" customFormat="1" ht="49.15" customHeight="1" x14ac:dyDescent="0.2">
      <c r="A133" s="34"/>
      <c r="B133" s="35"/>
      <c r="C133" s="192" t="s">
        <v>120</v>
      </c>
      <c r="D133" s="192" t="s">
        <v>150</v>
      </c>
      <c r="E133" s="193" t="s">
        <v>757</v>
      </c>
      <c r="F133" s="194" t="s">
        <v>758</v>
      </c>
      <c r="G133" s="195" t="s">
        <v>185</v>
      </c>
      <c r="H133" s="196">
        <v>6</v>
      </c>
      <c r="I133" s="197"/>
      <c r="J133" s="198">
        <f>ROUND(I133*H133,2)</f>
        <v>0</v>
      </c>
      <c r="K133" s="194" t="s">
        <v>154</v>
      </c>
      <c r="L133" s="39"/>
      <c r="M133" s="199" t="s">
        <v>1</v>
      </c>
      <c r="N133" s="200" t="s">
        <v>38</v>
      </c>
      <c r="O133" s="7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155</v>
      </c>
      <c r="AT133" s="203" t="s">
        <v>150</v>
      </c>
      <c r="AU133" s="203" t="s">
        <v>83</v>
      </c>
      <c r="AY133" s="17" t="s">
        <v>147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81</v>
      </c>
      <c r="BK133" s="204">
        <f>ROUND(I133*H133,2)</f>
        <v>0</v>
      </c>
      <c r="BL133" s="17" t="s">
        <v>155</v>
      </c>
      <c r="BM133" s="203" t="s">
        <v>759</v>
      </c>
    </row>
    <row r="134" spans="1:65" s="13" customFormat="1" x14ac:dyDescent="0.2">
      <c r="B134" s="205"/>
      <c r="C134" s="206"/>
      <c r="D134" s="207" t="s">
        <v>157</v>
      </c>
      <c r="E134" s="208" t="s">
        <v>1</v>
      </c>
      <c r="F134" s="209" t="s">
        <v>190</v>
      </c>
      <c r="G134" s="206"/>
      <c r="H134" s="210">
        <v>6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157</v>
      </c>
      <c r="AU134" s="216" t="s">
        <v>83</v>
      </c>
      <c r="AV134" s="13" t="s">
        <v>83</v>
      </c>
      <c r="AW134" s="13" t="s">
        <v>30</v>
      </c>
      <c r="AX134" s="13" t="s">
        <v>73</v>
      </c>
      <c r="AY134" s="216" t="s">
        <v>147</v>
      </c>
    </row>
    <row r="135" spans="1:65" s="14" customFormat="1" x14ac:dyDescent="0.2">
      <c r="B135" s="217"/>
      <c r="C135" s="218"/>
      <c r="D135" s="207" t="s">
        <v>157</v>
      </c>
      <c r="E135" s="219" t="s">
        <v>1</v>
      </c>
      <c r="F135" s="220" t="s">
        <v>164</v>
      </c>
      <c r="G135" s="218"/>
      <c r="H135" s="221">
        <v>6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157</v>
      </c>
      <c r="AU135" s="227" t="s">
        <v>83</v>
      </c>
      <c r="AV135" s="14" t="s">
        <v>155</v>
      </c>
      <c r="AW135" s="14" t="s">
        <v>30</v>
      </c>
      <c r="AX135" s="14" t="s">
        <v>81</v>
      </c>
      <c r="AY135" s="227" t="s">
        <v>147</v>
      </c>
    </row>
    <row r="136" spans="1:65" s="2" customFormat="1" ht="62.65" customHeight="1" x14ac:dyDescent="0.2">
      <c r="A136" s="34"/>
      <c r="B136" s="35"/>
      <c r="C136" s="192" t="s">
        <v>155</v>
      </c>
      <c r="D136" s="192" t="s">
        <v>150</v>
      </c>
      <c r="E136" s="193" t="s">
        <v>760</v>
      </c>
      <c r="F136" s="194" t="s">
        <v>761</v>
      </c>
      <c r="G136" s="195" t="s">
        <v>185</v>
      </c>
      <c r="H136" s="196">
        <v>6</v>
      </c>
      <c r="I136" s="197"/>
      <c r="J136" s="198">
        <f>ROUND(I136*H136,2)</f>
        <v>0</v>
      </c>
      <c r="K136" s="194" t="s">
        <v>154</v>
      </c>
      <c r="L136" s="39"/>
      <c r="M136" s="199" t="s">
        <v>1</v>
      </c>
      <c r="N136" s="200" t="s">
        <v>38</v>
      </c>
      <c r="O136" s="7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155</v>
      </c>
      <c r="AT136" s="203" t="s">
        <v>150</v>
      </c>
      <c r="AU136" s="203" t="s">
        <v>83</v>
      </c>
      <c r="AY136" s="17" t="s">
        <v>147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81</v>
      </c>
      <c r="BK136" s="204">
        <f>ROUND(I136*H136,2)</f>
        <v>0</v>
      </c>
      <c r="BL136" s="17" t="s">
        <v>155</v>
      </c>
      <c r="BM136" s="203" t="s">
        <v>762</v>
      </c>
    </row>
    <row r="137" spans="1:65" s="13" customFormat="1" x14ac:dyDescent="0.2">
      <c r="B137" s="205"/>
      <c r="C137" s="206"/>
      <c r="D137" s="207" t="s">
        <v>157</v>
      </c>
      <c r="E137" s="208" t="s">
        <v>1</v>
      </c>
      <c r="F137" s="209" t="s">
        <v>190</v>
      </c>
      <c r="G137" s="206"/>
      <c r="H137" s="210">
        <v>6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83</v>
      </c>
      <c r="AV137" s="13" t="s">
        <v>83</v>
      </c>
      <c r="AW137" s="13" t="s">
        <v>30</v>
      </c>
      <c r="AX137" s="13" t="s">
        <v>73</v>
      </c>
      <c r="AY137" s="216" t="s">
        <v>147</v>
      </c>
    </row>
    <row r="138" spans="1:65" s="14" customFormat="1" x14ac:dyDescent="0.2">
      <c r="B138" s="217"/>
      <c r="C138" s="218"/>
      <c r="D138" s="207" t="s">
        <v>157</v>
      </c>
      <c r="E138" s="219" t="s">
        <v>1</v>
      </c>
      <c r="F138" s="220" t="s">
        <v>164</v>
      </c>
      <c r="G138" s="218"/>
      <c r="H138" s="221">
        <v>6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157</v>
      </c>
      <c r="AU138" s="227" t="s">
        <v>83</v>
      </c>
      <c r="AV138" s="14" t="s">
        <v>155</v>
      </c>
      <c r="AW138" s="14" t="s">
        <v>30</v>
      </c>
      <c r="AX138" s="14" t="s">
        <v>81</v>
      </c>
      <c r="AY138" s="227" t="s">
        <v>147</v>
      </c>
    </row>
    <row r="139" spans="1:65" s="2" customFormat="1" ht="16.5" customHeight="1" x14ac:dyDescent="0.2">
      <c r="A139" s="34"/>
      <c r="B139" s="35"/>
      <c r="C139" s="228" t="s">
        <v>148</v>
      </c>
      <c r="D139" s="228" t="s">
        <v>176</v>
      </c>
      <c r="E139" s="229" t="s">
        <v>763</v>
      </c>
      <c r="F139" s="230" t="s">
        <v>764</v>
      </c>
      <c r="G139" s="231" t="s">
        <v>193</v>
      </c>
      <c r="H139" s="232">
        <v>2</v>
      </c>
      <c r="I139" s="233"/>
      <c r="J139" s="234">
        <f>ROUND(I139*H139,2)</f>
        <v>0</v>
      </c>
      <c r="K139" s="230" t="s">
        <v>154</v>
      </c>
      <c r="L139" s="235"/>
      <c r="M139" s="236" t="s">
        <v>1</v>
      </c>
      <c r="N139" s="237" t="s">
        <v>38</v>
      </c>
      <c r="O139" s="71"/>
      <c r="P139" s="201">
        <f>O139*H139</f>
        <v>0</v>
      </c>
      <c r="Q139" s="201">
        <v>1.5549999999999999</v>
      </c>
      <c r="R139" s="201">
        <f>Q139*H139</f>
        <v>3.11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180</v>
      </c>
      <c r="AT139" s="203" t="s">
        <v>176</v>
      </c>
      <c r="AU139" s="203" t="s">
        <v>83</v>
      </c>
      <c r="AY139" s="17" t="s">
        <v>147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81</v>
      </c>
      <c r="BK139" s="204">
        <f>ROUND(I139*H139,2)</f>
        <v>0</v>
      </c>
      <c r="BL139" s="17" t="s">
        <v>155</v>
      </c>
      <c r="BM139" s="203" t="s">
        <v>765</v>
      </c>
    </row>
    <row r="140" spans="1:65" s="13" customFormat="1" x14ac:dyDescent="0.2">
      <c r="B140" s="205"/>
      <c r="C140" s="206"/>
      <c r="D140" s="207" t="s">
        <v>157</v>
      </c>
      <c r="E140" s="208" t="s">
        <v>1</v>
      </c>
      <c r="F140" s="209" t="s">
        <v>83</v>
      </c>
      <c r="G140" s="206"/>
      <c r="H140" s="210">
        <v>2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83</v>
      </c>
      <c r="AV140" s="13" t="s">
        <v>83</v>
      </c>
      <c r="AW140" s="13" t="s">
        <v>30</v>
      </c>
      <c r="AX140" s="13" t="s">
        <v>73</v>
      </c>
      <c r="AY140" s="216" t="s">
        <v>147</v>
      </c>
    </row>
    <row r="141" spans="1:65" s="14" customFormat="1" x14ac:dyDescent="0.2">
      <c r="B141" s="217"/>
      <c r="C141" s="218"/>
      <c r="D141" s="207" t="s">
        <v>157</v>
      </c>
      <c r="E141" s="219" t="s">
        <v>1</v>
      </c>
      <c r="F141" s="220" t="s">
        <v>164</v>
      </c>
      <c r="G141" s="218"/>
      <c r="H141" s="221">
        <v>2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157</v>
      </c>
      <c r="AU141" s="227" t="s">
        <v>83</v>
      </c>
      <c r="AV141" s="14" t="s">
        <v>155</v>
      </c>
      <c r="AW141" s="14" t="s">
        <v>30</v>
      </c>
      <c r="AX141" s="14" t="s">
        <v>81</v>
      </c>
      <c r="AY141" s="227" t="s">
        <v>147</v>
      </c>
    </row>
    <row r="142" spans="1:65" s="2" customFormat="1" ht="16.5" customHeight="1" x14ac:dyDescent="0.2">
      <c r="A142" s="34"/>
      <c r="B142" s="35"/>
      <c r="C142" s="228" t="s">
        <v>190</v>
      </c>
      <c r="D142" s="228" t="s">
        <v>176</v>
      </c>
      <c r="E142" s="229" t="s">
        <v>766</v>
      </c>
      <c r="F142" s="230" t="s">
        <v>767</v>
      </c>
      <c r="G142" s="231" t="s">
        <v>193</v>
      </c>
      <c r="H142" s="232">
        <v>4</v>
      </c>
      <c r="I142" s="233"/>
      <c r="J142" s="234">
        <f>ROUND(I142*H142,2)</f>
        <v>0</v>
      </c>
      <c r="K142" s="230" t="s">
        <v>154</v>
      </c>
      <c r="L142" s="235"/>
      <c r="M142" s="236" t="s">
        <v>1</v>
      </c>
      <c r="N142" s="237" t="s">
        <v>38</v>
      </c>
      <c r="O142" s="71"/>
      <c r="P142" s="201">
        <f>O142*H142</f>
        <v>0</v>
      </c>
      <c r="Q142" s="201">
        <v>0.71499999999999997</v>
      </c>
      <c r="R142" s="201">
        <f>Q142*H142</f>
        <v>2.86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180</v>
      </c>
      <c r="AT142" s="203" t="s">
        <v>176</v>
      </c>
      <c r="AU142" s="203" t="s">
        <v>83</v>
      </c>
      <c r="AY142" s="17" t="s">
        <v>147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81</v>
      </c>
      <c r="BK142" s="204">
        <f>ROUND(I142*H142,2)</f>
        <v>0</v>
      </c>
      <c r="BL142" s="17" t="s">
        <v>155</v>
      </c>
      <c r="BM142" s="203" t="s">
        <v>768</v>
      </c>
    </row>
    <row r="143" spans="1:65" s="13" customFormat="1" x14ac:dyDescent="0.2">
      <c r="B143" s="205"/>
      <c r="C143" s="206"/>
      <c r="D143" s="207" t="s">
        <v>157</v>
      </c>
      <c r="E143" s="208" t="s">
        <v>1</v>
      </c>
      <c r="F143" s="209" t="s">
        <v>155</v>
      </c>
      <c r="G143" s="206"/>
      <c r="H143" s="210">
        <v>4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83</v>
      </c>
      <c r="AV143" s="13" t="s">
        <v>83</v>
      </c>
      <c r="AW143" s="13" t="s">
        <v>30</v>
      </c>
      <c r="AX143" s="13" t="s">
        <v>73</v>
      </c>
      <c r="AY143" s="216" t="s">
        <v>147</v>
      </c>
    </row>
    <row r="144" spans="1:65" s="14" customFormat="1" x14ac:dyDescent="0.2">
      <c r="B144" s="217"/>
      <c r="C144" s="218"/>
      <c r="D144" s="207" t="s">
        <v>157</v>
      </c>
      <c r="E144" s="219" t="s">
        <v>1</v>
      </c>
      <c r="F144" s="220" t="s">
        <v>164</v>
      </c>
      <c r="G144" s="218"/>
      <c r="H144" s="221">
        <v>4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157</v>
      </c>
      <c r="AU144" s="227" t="s">
        <v>83</v>
      </c>
      <c r="AV144" s="14" t="s">
        <v>155</v>
      </c>
      <c r="AW144" s="14" t="s">
        <v>30</v>
      </c>
      <c r="AX144" s="14" t="s">
        <v>81</v>
      </c>
      <c r="AY144" s="227" t="s">
        <v>147</v>
      </c>
    </row>
    <row r="145" spans="1:65" s="2" customFormat="1" ht="21.75" customHeight="1" x14ac:dyDescent="0.2">
      <c r="A145" s="34"/>
      <c r="B145" s="35"/>
      <c r="C145" s="228" t="s">
        <v>198</v>
      </c>
      <c r="D145" s="228" t="s">
        <v>176</v>
      </c>
      <c r="E145" s="229" t="s">
        <v>704</v>
      </c>
      <c r="F145" s="230" t="s">
        <v>705</v>
      </c>
      <c r="G145" s="231" t="s">
        <v>179</v>
      </c>
      <c r="H145" s="232">
        <v>10.35</v>
      </c>
      <c r="I145" s="233"/>
      <c r="J145" s="234">
        <f>ROUND(I145*H145,2)</f>
        <v>0</v>
      </c>
      <c r="K145" s="230" t="s">
        <v>154</v>
      </c>
      <c r="L145" s="235"/>
      <c r="M145" s="236" t="s">
        <v>1</v>
      </c>
      <c r="N145" s="237" t="s">
        <v>38</v>
      </c>
      <c r="O145" s="71"/>
      <c r="P145" s="201">
        <f>O145*H145</f>
        <v>0</v>
      </c>
      <c r="Q145" s="201">
        <v>1</v>
      </c>
      <c r="R145" s="201">
        <f>Q145*H145</f>
        <v>10.35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180</v>
      </c>
      <c r="AT145" s="203" t="s">
        <v>176</v>
      </c>
      <c r="AU145" s="203" t="s">
        <v>83</v>
      </c>
      <c r="AY145" s="17" t="s">
        <v>147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81</v>
      </c>
      <c r="BK145" s="204">
        <f>ROUND(I145*H145,2)</f>
        <v>0</v>
      </c>
      <c r="BL145" s="17" t="s">
        <v>155</v>
      </c>
      <c r="BM145" s="203" t="s">
        <v>769</v>
      </c>
    </row>
    <row r="146" spans="1:65" s="13" customFormat="1" x14ac:dyDescent="0.2">
      <c r="B146" s="205"/>
      <c r="C146" s="206"/>
      <c r="D146" s="207" t="s">
        <v>157</v>
      </c>
      <c r="E146" s="208" t="s">
        <v>1</v>
      </c>
      <c r="F146" s="209" t="s">
        <v>770</v>
      </c>
      <c r="G146" s="206"/>
      <c r="H146" s="210">
        <v>10.35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83</v>
      </c>
      <c r="AV146" s="13" t="s">
        <v>83</v>
      </c>
      <c r="AW146" s="13" t="s">
        <v>30</v>
      </c>
      <c r="AX146" s="13" t="s">
        <v>73</v>
      </c>
      <c r="AY146" s="216" t="s">
        <v>147</v>
      </c>
    </row>
    <row r="147" spans="1:65" s="14" customFormat="1" x14ac:dyDescent="0.2">
      <c r="B147" s="217"/>
      <c r="C147" s="218"/>
      <c r="D147" s="207" t="s">
        <v>157</v>
      </c>
      <c r="E147" s="219" t="s">
        <v>1</v>
      </c>
      <c r="F147" s="220" t="s">
        <v>164</v>
      </c>
      <c r="G147" s="218"/>
      <c r="H147" s="221">
        <v>10.35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157</v>
      </c>
      <c r="AU147" s="227" t="s">
        <v>83</v>
      </c>
      <c r="AV147" s="14" t="s">
        <v>155</v>
      </c>
      <c r="AW147" s="14" t="s">
        <v>30</v>
      </c>
      <c r="AX147" s="14" t="s">
        <v>81</v>
      </c>
      <c r="AY147" s="227" t="s">
        <v>147</v>
      </c>
    </row>
    <row r="148" spans="1:65" s="2" customFormat="1" ht="24.2" customHeight="1" x14ac:dyDescent="0.2">
      <c r="A148" s="34"/>
      <c r="B148" s="35"/>
      <c r="C148" s="228" t="s">
        <v>180</v>
      </c>
      <c r="D148" s="228" t="s">
        <v>176</v>
      </c>
      <c r="E148" s="229" t="s">
        <v>529</v>
      </c>
      <c r="F148" s="230" t="s">
        <v>530</v>
      </c>
      <c r="G148" s="231" t="s">
        <v>179</v>
      </c>
      <c r="H148" s="232">
        <v>3.45</v>
      </c>
      <c r="I148" s="233"/>
      <c r="J148" s="234">
        <f>ROUND(I148*H148,2)</f>
        <v>0</v>
      </c>
      <c r="K148" s="230" t="s">
        <v>154</v>
      </c>
      <c r="L148" s="235"/>
      <c r="M148" s="236" t="s">
        <v>1</v>
      </c>
      <c r="N148" s="237" t="s">
        <v>38</v>
      </c>
      <c r="O148" s="71"/>
      <c r="P148" s="201">
        <f>O148*H148</f>
        <v>0</v>
      </c>
      <c r="Q148" s="201">
        <v>1</v>
      </c>
      <c r="R148" s="201">
        <f>Q148*H148</f>
        <v>3.45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180</v>
      </c>
      <c r="AT148" s="203" t="s">
        <v>176</v>
      </c>
      <c r="AU148" s="203" t="s">
        <v>83</v>
      </c>
      <c r="AY148" s="17" t="s">
        <v>147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81</v>
      </c>
      <c r="BK148" s="204">
        <f>ROUND(I148*H148,2)</f>
        <v>0</v>
      </c>
      <c r="BL148" s="17" t="s">
        <v>155</v>
      </c>
      <c r="BM148" s="203" t="s">
        <v>771</v>
      </c>
    </row>
    <row r="149" spans="1:65" s="13" customFormat="1" x14ac:dyDescent="0.2">
      <c r="B149" s="205"/>
      <c r="C149" s="206"/>
      <c r="D149" s="207" t="s">
        <v>157</v>
      </c>
      <c r="E149" s="208" t="s">
        <v>1</v>
      </c>
      <c r="F149" s="209" t="s">
        <v>772</v>
      </c>
      <c r="G149" s="206"/>
      <c r="H149" s="210">
        <v>3.45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83</v>
      </c>
      <c r="AV149" s="13" t="s">
        <v>83</v>
      </c>
      <c r="AW149" s="13" t="s">
        <v>30</v>
      </c>
      <c r="AX149" s="13" t="s">
        <v>73</v>
      </c>
      <c r="AY149" s="216" t="s">
        <v>147</v>
      </c>
    </row>
    <row r="150" spans="1:65" s="14" customFormat="1" x14ac:dyDescent="0.2">
      <c r="B150" s="217"/>
      <c r="C150" s="218"/>
      <c r="D150" s="207" t="s">
        <v>157</v>
      </c>
      <c r="E150" s="219" t="s">
        <v>1</v>
      </c>
      <c r="F150" s="220" t="s">
        <v>164</v>
      </c>
      <c r="G150" s="218"/>
      <c r="H150" s="221">
        <v>3.45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157</v>
      </c>
      <c r="AU150" s="227" t="s">
        <v>83</v>
      </c>
      <c r="AV150" s="14" t="s">
        <v>155</v>
      </c>
      <c r="AW150" s="14" t="s">
        <v>30</v>
      </c>
      <c r="AX150" s="14" t="s">
        <v>81</v>
      </c>
      <c r="AY150" s="227" t="s">
        <v>147</v>
      </c>
    </row>
    <row r="151" spans="1:65" s="2" customFormat="1" ht="37.9" customHeight="1" x14ac:dyDescent="0.2">
      <c r="A151" s="34"/>
      <c r="B151" s="35"/>
      <c r="C151" s="192" t="s">
        <v>207</v>
      </c>
      <c r="D151" s="192" t="s">
        <v>150</v>
      </c>
      <c r="E151" s="193" t="s">
        <v>773</v>
      </c>
      <c r="F151" s="194" t="s">
        <v>774</v>
      </c>
      <c r="G151" s="195" t="s">
        <v>185</v>
      </c>
      <c r="H151" s="196">
        <v>20</v>
      </c>
      <c r="I151" s="197"/>
      <c r="J151" s="198">
        <f>ROUND(I151*H151,2)</f>
        <v>0</v>
      </c>
      <c r="K151" s="194" t="s">
        <v>154</v>
      </c>
      <c r="L151" s="39"/>
      <c r="M151" s="199" t="s">
        <v>1</v>
      </c>
      <c r="N151" s="200" t="s">
        <v>38</v>
      </c>
      <c r="O151" s="71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155</v>
      </c>
      <c r="AT151" s="203" t="s">
        <v>150</v>
      </c>
      <c r="AU151" s="203" t="s">
        <v>83</v>
      </c>
      <c r="AY151" s="17" t="s">
        <v>147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81</v>
      </c>
      <c r="BK151" s="204">
        <f>ROUND(I151*H151,2)</f>
        <v>0</v>
      </c>
      <c r="BL151" s="17" t="s">
        <v>155</v>
      </c>
      <c r="BM151" s="203" t="s">
        <v>775</v>
      </c>
    </row>
    <row r="152" spans="1:65" s="13" customFormat="1" x14ac:dyDescent="0.2">
      <c r="B152" s="205"/>
      <c r="C152" s="206"/>
      <c r="D152" s="207" t="s">
        <v>157</v>
      </c>
      <c r="E152" s="208" t="s">
        <v>1</v>
      </c>
      <c r="F152" s="209" t="s">
        <v>165</v>
      </c>
      <c r="G152" s="206"/>
      <c r="H152" s="210">
        <v>20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157</v>
      </c>
      <c r="AU152" s="216" t="s">
        <v>83</v>
      </c>
      <c r="AV152" s="13" t="s">
        <v>83</v>
      </c>
      <c r="AW152" s="13" t="s">
        <v>30</v>
      </c>
      <c r="AX152" s="13" t="s">
        <v>73</v>
      </c>
      <c r="AY152" s="216" t="s">
        <v>147</v>
      </c>
    </row>
    <row r="153" spans="1:65" s="14" customFormat="1" x14ac:dyDescent="0.2">
      <c r="B153" s="217"/>
      <c r="C153" s="218"/>
      <c r="D153" s="207" t="s">
        <v>157</v>
      </c>
      <c r="E153" s="219" t="s">
        <v>1</v>
      </c>
      <c r="F153" s="220" t="s">
        <v>164</v>
      </c>
      <c r="G153" s="218"/>
      <c r="H153" s="221">
        <v>20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157</v>
      </c>
      <c r="AU153" s="227" t="s">
        <v>83</v>
      </c>
      <c r="AV153" s="14" t="s">
        <v>155</v>
      </c>
      <c r="AW153" s="14" t="s">
        <v>30</v>
      </c>
      <c r="AX153" s="14" t="s">
        <v>81</v>
      </c>
      <c r="AY153" s="227" t="s">
        <v>147</v>
      </c>
    </row>
    <row r="154" spans="1:65" s="2" customFormat="1" ht="55.5" customHeight="1" x14ac:dyDescent="0.2">
      <c r="A154" s="34"/>
      <c r="B154" s="35"/>
      <c r="C154" s="192" t="s">
        <v>213</v>
      </c>
      <c r="D154" s="192" t="s">
        <v>150</v>
      </c>
      <c r="E154" s="193" t="s">
        <v>700</v>
      </c>
      <c r="F154" s="194" t="s">
        <v>701</v>
      </c>
      <c r="G154" s="195" t="s">
        <v>153</v>
      </c>
      <c r="H154" s="196">
        <v>40</v>
      </c>
      <c r="I154" s="197"/>
      <c r="J154" s="198">
        <f>ROUND(I154*H154,2)</f>
        <v>0</v>
      </c>
      <c r="K154" s="194" t="s">
        <v>154</v>
      </c>
      <c r="L154" s="39"/>
      <c r="M154" s="199" t="s">
        <v>1</v>
      </c>
      <c r="N154" s="200" t="s">
        <v>38</v>
      </c>
      <c r="O154" s="71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155</v>
      </c>
      <c r="AT154" s="203" t="s">
        <v>150</v>
      </c>
      <c r="AU154" s="203" t="s">
        <v>83</v>
      </c>
      <c r="AY154" s="17" t="s">
        <v>147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81</v>
      </c>
      <c r="BK154" s="204">
        <f>ROUND(I154*H154,2)</f>
        <v>0</v>
      </c>
      <c r="BL154" s="17" t="s">
        <v>155</v>
      </c>
      <c r="BM154" s="203" t="s">
        <v>776</v>
      </c>
    </row>
    <row r="155" spans="1:65" s="13" customFormat="1" x14ac:dyDescent="0.2">
      <c r="B155" s="205"/>
      <c r="C155" s="206"/>
      <c r="D155" s="207" t="s">
        <v>157</v>
      </c>
      <c r="E155" s="208" t="s">
        <v>1</v>
      </c>
      <c r="F155" s="209" t="s">
        <v>777</v>
      </c>
      <c r="G155" s="206"/>
      <c r="H155" s="210">
        <v>40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157</v>
      </c>
      <c r="AU155" s="216" t="s">
        <v>83</v>
      </c>
      <c r="AV155" s="13" t="s">
        <v>83</v>
      </c>
      <c r="AW155" s="13" t="s">
        <v>30</v>
      </c>
      <c r="AX155" s="13" t="s">
        <v>73</v>
      </c>
      <c r="AY155" s="216" t="s">
        <v>147</v>
      </c>
    </row>
    <row r="156" spans="1:65" s="14" customFormat="1" x14ac:dyDescent="0.2">
      <c r="B156" s="217"/>
      <c r="C156" s="218"/>
      <c r="D156" s="207" t="s">
        <v>157</v>
      </c>
      <c r="E156" s="219" t="s">
        <v>1</v>
      </c>
      <c r="F156" s="220" t="s">
        <v>164</v>
      </c>
      <c r="G156" s="218"/>
      <c r="H156" s="221">
        <v>40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157</v>
      </c>
      <c r="AU156" s="227" t="s">
        <v>83</v>
      </c>
      <c r="AV156" s="14" t="s">
        <v>155</v>
      </c>
      <c r="AW156" s="14" t="s">
        <v>30</v>
      </c>
      <c r="AX156" s="14" t="s">
        <v>81</v>
      </c>
      <c r="AY156" s="227" t="s">
        <v>147</v>
      </c>
    </row>
    <row r="157" spans="1:65" s="2" customFormat="1" ht="78" customHeight="1" x14ac:dyDescent="0.2">
      <c r="A157" s="34"/>
      <c r="B157" s="35"/>
      <c r="C157" s="192" t="s">
        <v>219</v>
      </c>
      <c r="D157" s="192" t="s">
        <v>150</v>
      </c>
      <c r="E157" s="193" t="s">
        <v>710</v>
      </c>
      <c r="F157" s="194" t="s">
        <v>711</v>
      </c>
      <c r="G157" s="195" t="s">
        <v>153</v>
      </c>
      <c r="H157" s="196">
        <v>30</v>
      </c>
      <c r="I157" s="197"/>
      <c r="J157" s="198">
        <f>ROUND(I157*H157,2)</f>
        <v>0</v>
      </c>
      <c r="K157" s="194" t="s">
        <v>154</v>
      </c>
      <c r="L157" s="39"/>
      <c r="M157" s="199" t="s">
        <v>1</v>
      </c>
      <c r="N157" s="200" t="s">
        <v>38</v>
      </c>
      <c r="O157" s="71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155</v>
      </c>
      <c r="AT157" s="203" t="s">
        <v>150</v>
      </c>
      <c r="AU157" s="203" t="s">
        <v>83</v>
      </c>
      <c r="AY157" s="17" t="s">
        <v>147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81</v>
      </c>
      <c r="BK157" s="204">
        <f>ROUND(I157*H157,2)</f>
        <v>0</v>
      </c>
      <c r="BL157" s="17" t="s">
        <v>155</v>
      </c>
      <c r="BM157" s="203" t="s">
        <v>778</v>
      </c>
    </row>
    <row r="158" spans="1:65" s="13" customFormat="1" x14ac:dyDescent="0.2">
      <c r="B158" s="205"/>
      <c r="C158" s="206"/>
      <c r="D158" s="207" t="s">
        <v>157</v>
      </c>
      <c r="E158" s="208" t="s">
        <v>1</v>
      </c>
      <c r="F158" s="209" t="s">
        <v>779</v>
      </c>
      <c r="G158" s="206"/>
      <c r="H158" s="210">
        <v>30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157</v>
      </c>
      <c r="AU158" s="216" t="s">
        <v>83</v>
      </c>
      <c r="AV158" s="13" t="s">
        <v>83</v>
      </c>
      <c r="AW158" s="13" t="s">
        <v>30</v>
      </c>
      <c r="AX158" s="13" t="s">
        <v>73</v>
      </c>
      <c r="AY158" s="216" t="s">
        <v>147</v>
      </c>
    </row>
    <row r="159" spans="1:65" s="14" customFormat="1" x14ac:dyDescent="0.2">
      <c r="B159" s="217"/>
      <c r="C159" s="218"/>
      <c r="D159" s="207" t="s">
        <v>157</v>
      </c>
      <c r="E159" s="219" t="s">
        <v>1</v>
      </c>
      <c r="F159" s="220" t="s">
        <v>164</v>
      </c>
      <c r="G159" s="218"/>
      <c r="H159" s="221">
        <v>30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157</v>
      </c>
      <c r="AU159" s="227" t="s">
        <v>83</v>
      </c>
      <c r="AV159" s="14" t="s">
        <v>155</v>
      </c>
      <c r="AW159" s="14" t="s">
        <v>30</v>
      </c>
      <c r="AX159" s="14" t="s">
        <v>81</v>
      </c>
      <c r="AY159" s="227" t="s">
        <v>147</v>
      </c>
    </row>
    <row r="160" spans="1:65" s="12" customFormat="1" ht="25.9" customHeight="1" x14ac:dyDescent="0.2">
      <c r="B160" s="176"/>
      <c r="C160" s="177"/>
      <c r="D160" s="178" t="s">
        <v>72</v>
      </c>
      <c r="E160" s="179" t="s">
        <v>253</v>
      </c>
      <c r="F160" s="179" t="s">
        <v>254</v>
      </c>
      <c r="G160" s="177"/>
      <c r="H160" s="177"/>
      <c r="I160" s="180"/>
      <c r="J160" s="181">
        <f>BK160</f>
        <v>0</v>
      </c>
      <c r="K160" s="177"/>
      <c r="L160" s="182"/>
      <c r="M160" s="183"/>
      <c r="N160" s="184"/>
      <c r="O160" s="184"/>
      <c r="P160" s="185">
        <f>SUM(P161:P173)</f>
        <v>0</v>
      </c>
      <c r="Q160" s="184"/>
      <c r="R160" s="185">
        <f>SUM(R161:R173)</f>
        <v>0</v>
      </c>
      <c r="S160" s="184"/>
      <c r="T160" s="186">
        <f>SUM(T161:T173)</f>
        <v>0</v>
      </c>
      <c r="AR160" s="187" t="s">
        <v>155</v>
      </c>
      <c r="AT160" s="188" t="s">
        <v>72</v>
      </c>
      <c r="AU160" s="188" t="s">
        <v>73</v>
      </c>
      <c r="AY160" s="187" t="s">
        <v>147</v>
      </c>
      <c r="BK160" s="189">
        <f>SUM(BK161:BK173)</f>
        <v>0</v>
      </c>
    </row>
    <row r="161" spans="1:65" s="2" customFormat="1" ht="78" customHeight="1" x14ac:dyDescent="0.2">
      <c r="A161" s="34"/>
      <c r="B161" s="35"/>
      <c r="C161" s="192" t="s">
        <v>225</v>
      </c>
      <c r="D161" s="192" t="s">
        <v>150</v>
      </c>
      <c r="E161" s="193" t="s">
        <v>391</v>
      </c>
      <c r="F161" s="194" t="s">
        <v>392</v>
      </c>
      <c r="G161" s="195" t="s">
        <v>193</v>
      </c>
      <c r="H161" s="196">
        <v>1</v>
      </c>
      <c r="I161" s="197"/>
      <c r="J161" s="198">
        <f>ROUND(I161*H161,2)</f>
        <v>0</v>
      </c>
      <c r="K161" s="194" t="s">
        <v>154</v>
      </c>
      <c r="L161" s="39"/>
      <c r="M161" s="199" t="s">
        <v>1</v>
      </c>
      <c r="N161" s="200" t="s">
        <v>38</v>
      </c>
      <c r="O161" s="7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155</v>
      </c>
      <c r="AT161" s="203" t="s">
        <v>150</v>
      </c>
      <c r="AU161" s="203" t="s">
        <v>81</v>
      </c>
      <c r="AY161" s="17" t="s">
        <v>147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81</v>
      </c>
      <c r="BK161" s="204">
        <f>ROUND(I161*H161,2)</f>
        <v>0</v>
      </c>
      <c r="BL161" s="17" t="s">
        <v>155</v>
      </c>
      <c r="BM161" s="203" t="s">
        <v>780</v>
      </c>
    </row>
    <row r="162" spans="1:65" s="13" customFormat="1" x14ac:dyDescent="0.2">
      <c r="B162" s="205"/>
      <c r="C162" s="206"/>
      <c r="D162" s="207" t="s">
        <v>157</v>
      </c>
      <c r="E162" s="208" t="s">
        <v>1</v>
      </c>
      <c r="F162" s="209" t="s">
        <v>81</v>
      </c>
      <c r="G162" s="206"/>
      <c r="H162" s="210">
        <v>1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81</v>
      </c>
      <c r="AV162" s="13" t="s">
        <v>83</v>
      </c>
      <c r="AW162" s="13" t="s">
        <v>30</v>
      </c>
      <c r="AX162" s="13" t="s">
        <v>73</v>
      </c>
      <c r="AY162" s="216" t="s">
        <v>147</v>
      </c>
    </row>
    <row r="163" spans="1:65" s="14" customFormat="1" x14ac:dyDescent="0.2">
      <c r="B163" s="217"/>
      <c r="C163" s="218"/>
      <c r="D163" s="207" t="s">
        <v>157</v>
      </c>
      <c r="E163" s="219" t="s">
        <v>1</v>
      </c>
      <c r="F163" s="220" t="s">
        <v>164</v>
      </c>
      <c r="G163" s="218"/>
      <c r="H163" s="221">
        <v>1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157</v>
      </c>
      <c r="AU163" s="227" t="s">
        <v>81</v>
      </c>
      <c r="AV163" s="14" t="s">
        <v>155</v>
      </c>
      <c r="AW163" s="14" t="s">
        <v>30</v>
      </c>
      <c r="AX163" s="14" t="s">
        <v>81</v>
      </c>
      <c r="AY163" s="227" t="s">
        <v>147</v>
      </c>
    </row>
    <row r="164" spans="1:65" s="2" customFormat="1" ht="24.2" customHeight="1" x14ac:dyDescent="0.2">
      <c r="A164" s="34"/>
      <c r="B164" s="35"/>
      <c r="C164" s="192" t="s">
        <v>230</v>
      </c>
      <c r="D164" s="192" t="s">
        <v>150</v>
      </c>
      <c r="E164" s="193" t="s">
        <v>724</v>
      </c>
      <c r="F164" s="194" t="s">
        <v>725</v>
      </c>
      <c r="G164" s="195" t="s">
        <v>726</v>
      </c>
      <c r="H164" s="196">
        <v>1</v>
      </c>
      <c r="I164" s="197"/>
      <c r="J164" s="198">
        <f>ROUND(I164*H164,2)</f>
        <v>0</v>
      </c>
      <c r="K164" s="194" t="s">
        <v>154</v>
      </c>
      <c r="L164" s="39"/>
      <c r="M164" s="199" t="s">
        <v>1</v>
      </c>
      <c r="N164" s="200" t="s">
        <v>38</v>
      </c>
      <c r="O164" s="71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155</v>
      </c>
      <c r="AT164" s="203" t="s">
        <v>150</v>
      </c>
      <c r="AU164" s="203" t="s">
        <v>81</v>
      </c>
      <c r="AY164" s="17" t="s">
        <v>147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81</v>
      </c>
      <c r="BK164" s="204">
        <f>ROUND(I164*H164,2)</f>
        <v>0</v>
      </c>
      <c r="BL164" s="17" t="s">
        <v>155</v>
      </c>
      <c r="BM164" s="203" t="s">
        <v>781</v>
      </c>
    </row>
    <row r="165" spans="1:65" s="13" customFormat="1" x14ac:dyDescent="0.2">
      <c r="B165" s="205"/>
      <c r="C165" s="206"/>
      <c r="D165" s="207" t="s">
        <v>157</v>
      </c>
      <c r="E165" s="208" t="s">
        <v>1</v>
      </c>
      <c r="F165" s="209" t="s">
        <v>81</v>
      </c>
      <c r="G165" s="206"/>
      <c r="H165" s="210">
        <v>1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157</v>
      </c>
      <c r="AU165" s="216" t="s">
        <v>81</v>
      </c>
      <c r="AV165" s="13" t="s">
        <v>83</v>
      </c>
      <c r="AW165" s="13" t="s">
        <v>30</v>
      </c>
      <c r="AX165" s="13" t="s">
        <v>73</v>
      </c>
      <c r="AY165" s="216" t="s">
        <v>147</v>
      </c>
    </row>
    <row r="166" spans="1:65" s="14" customFormat="1" x14ac:dyDescent="0.2">
      <c r="B166" s="217"/>
      <c r="C166" s="218"/>
      <c r="D166" s="207" t="s">
        <v>157</v>
      </c>
      <c r="E166" s="219" t="s">
        <v>1</v>
      </c>
      <c r="F166" s="220" t="s">
        <v>164</v>
      </c>
      <c r="G166" s="218"/>
      <c r="H166" s="221">
        <v>1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157</v>
      </c>
      <c r="AU166" s="227" t="s">
        <v>81</v>
      </c>
      <c r="AV166" s="14" t="s">
        <v>155</v>
      </c>
      <c r="AW166" s="14" t="s">
        <v>30</v>
      </c>
      <c r="AX166" s="14" t="s">
        <v>81</v>
      </c>
      <c r="AY166" s="227" t="s">
        <v>147</v>
      </c>
    </row>
    <row r="167" spans="1:65" s="2" customFormat="1" ht="189.75" customHeight="1" x14ac:dyDescent="0.2">
      <c r="A167" s="34"/>
      <c r="B167" s="35"/>
      <c r="C167" s="192" t="s">
        <v>244</v>
      </c>
      <c r="D167" s="192" t="s">
        <v>150</v>
      </c>
      <c r="E167" s="193" t="s">
        <v>728</v>
      </c>
      <c r="F167" s="194" t="s">
        <v>729</v>
      </c>
      <c r="G167" s="195" t="s">
        <v>179</v>
      </c>
      <c r="H167" s="196">
        <v>27.6</v>
      </c>
      <c r="I167" s="197"/>
      <c r="J167" s="198">
        <f>ROUND(I167*H167,2)</f>
        <v>0</v>
      </c>
      <c r="K167" s="194" t="s">
        <v>154</v>
      </c>
      <c r="L167" s="39"/>
      <c r="M167" s="199" t="s">
        <v>1</v>
      </c>
      <c r="N167" s="200" t="s">
        <v>38</v>
      </c>
      <c r="O167" s="7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258</v>
      </c>
      <c r="AT167" s="203" t="s">
        <v>150</v>
      </c>
      <c r="AU167" s="203" t="s">
        <v>81</v>
      </c>
      <c r="AY167" s="17" t="s">
        <v>147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81</v>
      </c>
      <c r="BK167" s="204">
        <f>ROUND(I167*H167,2)</f>
        <v>0</v>
      </c>
      <c r="BL167" s="17" t="s">
        <v>258</v>
      </c>
      <c r="BM167" s="203" t="s">
        <v>782</v>
      </c>
    </row>
    <row r="168" spans="1:65" s="13" customFormat="1" x14ac:dyDescent="0.2">
      <c r="B168" s="205"/>
      <c r="C168" s="206"/>
      <c r="D168" s="207" t="s">
        <v>157</v>
      </c>
      <c r="E168" s="208" t="s">
        <v>1</v>
      </c>
      <c r="F168" s="209" t="s">
        <v>783</v>
      </c>
      <c r="G168" s="206"/>
      <c r="H168" s="210">
        <v>13.8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81</v>
      </c>
      <c r="AV168" s="13" t="s">
        <v>83</v>
      </c>
      <c r="AW168" s="13" t="s">
        <v>30</v>
      </c>
      <c r="AX168" s="13" t="s">
        <v>73</v>
      </c>
      <c r="AY168" s="216" t="s">
        <v>147</v>
      </c>
    </row>
    <row r="169" spans="1:65" s="13" customFormat="1" x14ac:dyDescent="0.2">
      <c r="B169" s="205"/>
      <c r="C169" s="206"/>
      <c r="D169" s="207" t="s">
        <v>157</v>
      </c>
      <c r="E169" s="208" t="s">
        <v>1</v>
      </c>
      <c r="F169" s="209" t="s">
        <v>784</v>
      </c>
      <c r="G169" s="206"/>
      <c r="H169" s="210">
        <v>13.8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157</v>
      </c>
      <c r="AU169" s="216" t="s">
        <v>81</v>
      </c>
      <c r="AV169" s="13" t="s">
        <v>83</v>
      </c>
      <c r="AW169" s="13" t="s">
        <v>30</v>
      </c>
      <c r="AX169" s="13" t="s">
        <v>73</v>
      </c>
      <c r="AY169" s="216" t="s">
        <v>147</v>
      </c>
    </row>
    <row r="170" spans="1:65" s="14" customFormat="1" x14ac:dyDescent="0.2">
      <c r="B170" s="217"/>
      <c r="C170" s="218"/>
      <c r="D170" s="207" t="s">
        <v>157</v>
      </c>
      <c r="E170" s="219" t="s">
        <v>1</v>
      </c>
      <c r="F170" s="220" t="s">
        <v>164</v>
      </c>
      <c r="G170" s="218"/>
      <c r="H170" s="221">
        <v>27.6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157</v>
      </c>
      <c r="AU170" s="227" t="s">
        <v>81</v>
      </c>
      <c r="AV170" s="14" t="s">
        <v>155</v>
      </c>
      <c r="AW170" s="14" t="s">
        <v>30</v>
      </c>
      <c r="AX170" s="14" t="s">
        <v>81</v>
      </c>
      <c r="AY170" s="227" t="s">
        <v>147</v>
      </c>
    </row>
    <row r="171" spans="1:65" s="2" customFormat="1" ht="90" customHeight="1" x14ac:dyDescent="0.2">
      <c r="A171" s="34"/>
      <c r="B171" s="35"/>
      <c r="C171" s="192" t="s">
        <v>8</v>
      </c>
      <c r="D171" s="192" t="s">
        <v>150</v>
      </c>
      <c r="E171" s="193" t="s">
        <v>748</v>
      </c>
      <c r="F171" s="194" t="s">
        <v>749</v>
      </c>
      <c r="G171" s="195" t="s">
        <v>179</v>
      </c>
      <c r="H171" s="196">
        <v>13.8</v>
      </c>
      <c r="I171" s="197"/>
      <c r="J171" s="198">
        <f>ROUND(I171*H171,2)</f>
        <v>0</v>
      </c>
      <c r="K171" s="194" t="s">
        <v>154</v>
      </c>
      <c r="L171" s="39"/>
      <c r="M171" s="199" t="s">
        <v>1</v>
      </c>
      <c r="N171" s="200" t="s">
        <v>38</v>
      </c>
      <c r="O171" s="71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258</v>
      </c>
      <c r="AT171" s="203" t="s">
        <v>150</v>
      </c>
      <c r="AU171" s="203" t="s">
        <v>81</v>
      </c>
      <c r="AY171" s="17" t="s">
        <v>147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81</v>
      </c>
      <c r="BK171" s="204">
        <f>ROUND(I171*H171,2)</f>
        <v>0</v>
      </c>
      <c r="BL171" s="17" t="s">
        <v>258</v>
      </c>
      <c r="BM171" s="203" t="s">
        <v>785</v>
      </c>
    </row>
    <row r="172" spans="1:65" s="13" customFormat="1" x14ac:dyDescent="0.2">
      <c r="B172" s="205"/>
      <c r="C172" s="206"/>
      <c r="D172" s="207" t="s">
        <v>157</v>
      </c>
      <c r="E172" s="208" t="s">
        <v>1</v>
      </c>
      <c r="F172" s="209" t="s">
        <v>786</v>
      </c>
      <c r="G172" s="206"/>
      <c r="H172" s="210">
        <v>13.8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81</v>
      </c>
      <c r="AV172" s="13" t="s">
        <v>83</v>
      </c>
      <c r="AW172" s="13" t="s">
        <v>30</v>
      </c>
      <c r="AX172" s="13" t="s">
        <v>73</v>
      </c>
      <c r="AY172" s="216" t="s">
        <v>147</v>
      </c>
    </row>
    <row r="173" spans="1:65" s="14" customFormat="1" x14ac:dyDescent="0.2">
      <c r="B173" s="217"/>
      <c r="C173" s="218"/>
      <c r="D173" s="207" t="s">
        <v>157</v>
      </c>
      <c r="E173" s="219" t="s">
        <v>1</v>
      </c>
      <c r="F173" s="220" t="s">
        <v>164</v>
      </c>
      <c r="G173" s="218"/>
      <c r="H173" s="221">
        <v>13.8</v>
      </c>
      <c r="I173" s="222"/>
      <c r="J173" s="218"/>
      <c r="K173" s="218"/>
      <c r="L173" s="223"/>
      <c r="M173" s="248"/>
      <c r="N173" s="249"/>
      <c r="O173" s="249"/>
      <c r="P173" s="249"/>
      <c r="Q173" s="249"/>
      <c r="R173" s="249"/>
      <c r="S173" s="249"/>
      <c r="T173" s="250"/>
      <c r="AT173" s="227" t="s">
        <v>157</v>
      </c>
      <c r="AU173" s="227" t="s">
        <v>81</v>
      </c>
      <c r="AV173" s="14" t="s">
        <v>155</v>
      </c>
      <c r="AW173" s="14" t="s">
        <v>30</v>
      </c>
      <c r="AX173" s="14" t="s">
        <v>81</v>
      </c>
      <c r="AY173" s="227" t="s">
        <v>147</v>
      </c>
    </row>
    <row r="174" spans="1:65" s="2" customFormat="1" ht="6.95" customHeight="1" x14ac:dyDescent="0.2">
      <c r="A174" s="34"/>
      <c r="B174" s="54"/>
      <c r="C174" s="55"/>
      <c r="D174" s="55"/>
      <c r="E174" s="55"/>
      <c r="F174" s="55"/>
      <c r="G174" s="55"/>
      <c r="H174" s="55"/>
      <c r="I174" s="55"/>
      <c r="J174" s="55"/>
      <c r="K174" s="55"/>
      <c r="L174" s="39"/>
      <c r="M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sheetProtection algorithmName="SHA-512" hashValue="pgIfIk7Huh0lKIrOiDVy/1Q1McbSDs9nm4SPdvn90JDE6lkvhEqM5VOVUZuVYWJzfcC+40MxBLbX2bpUYeZ5zA==" saltValue="URSMccvN5ltFK38kJg/Vpg==" spinCount="100000" sheet="1" objects="1" scenarios="1" formatColumns="0" formatRows="0" autoFilter="0"/>
  <autoFilter ref="C122:K173" xr:uid="{00000000-0009-0000-0000-000009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239"/>
  <sheetViews>
    <sheetView showGridLines="0" topLeftCell="A193" workbookViewId="0">
      <selection activeCell="I149" sqref="I14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111</v>
      </c>
    </row>
    <row r="3" spans="1:4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4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20" t="s">
        <v>16</v>
      </c>
      <c r="L6" s="20"/>
    </row>
    <row r="7" spans="1:4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46" s="1" customFormat="1" ht="12" customHeight="1" x14ac:dyDescent="0.2">
      <c r="B8" s="20"/>
      <c r="D8" s="120" t="s">
        <v>122</v>
      </c>
      <c r="L8" s="20"/>
    </row>
    <row r="9" spans="1:46" s="2" customFormat="1" ht="16.5" customHeight="1" x14ac:dyDescent="0.2">
      <c r="A9" s="34"/>
      <c r="B9" s="39"/>
      <c r="C9" s="34"/>
      <c r="D9" s="34"/>
      <c r="E9" s="314" t="s">
        <v>656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20" t="s">
        <v>494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16" t="s">
        <v>787</v>
      </c>
      <c r="F11" s="317"/>
      <c r="G11" s="317"/>
      <c r="H11" s="31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25. 2. 2022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0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20" t="s">
        <v>27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8" t="str">
        <f>'Rekapitulace stavby'!E14</f>
        <v>Vyplň údaj</v>
      </c>
      <c r="F20" s="319"/>
      <c r="G20" s="319"/>
      <c r="H20" s="319"/>
      <c r="I20" s="120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20" t="s">
        <v>29</v>
      </c>
      <c r="E22" s="34"/>
      <c r="F22" s="34"/>
      <c r="G22" s="34"/>
      <c r="H22" s="34"/>
      <c r="I22" s="120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0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20" t="s">
        <v>31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20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2"/>
      <c r="B29" s="123"/>
      <c r="C29" s="122"/>
      <c r="D29" s="122"/>
      <c r="E29" s="320" t="s">
        <v>1</v>
      </c>
      <c r="F29" s="320"/>
      <c r="G29" s="320"/>
      <c r="H29" s="320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6" t="s">
        <v>33</v>
      </c>
      <c r="E32" s="34"/>
      <c r="F32" s="34"/>
      <c r="G32" s="34"/>
      <c r="H32" s="34"/>
      <c r="I32" s="34"/>
      <c r="J32" s="127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8" t="s">
        <v>35</v>
      </c>
      <c r="G34" s="34"/>
      <c r="H34" s="34"/>
      <c r="I34" s="128" t="s">
        <v>34</v>
      </c>
      <c r="J34" s="128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37</v>
      </c>
      <c r="E35" s="120" t="s">
        <v>38</v>
      </c>
      <c r="F35" s="130">
        <f>ROUND((SUM(BE123:BE238)),  2)</f>
        <v>0</v>
      </c>
      <c r="G35" s="34"/>
      <c r="H35" s="34"/>
      <c r="I35" s="131">
        <v>0.21</v>
      </c>
      <c r="J35" s="130">
        <f>ROUND(((SUM(BE123:BE238))*I35),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20" t="s">
        <v>39</v>
      </c>
      <c r="F36" s="130">
        <f>ROUND((SUM(BF123:BF238)),  2)</f>
        <v>0</v>
      </c>
      <c r="G36" s="34"/>
      <c r="H36" s="34"/>
      <c r="I36" s="131">
        <v>0.15</v>
      </c>
      <c r="J36" s="130">
        <f>ROUND(((SUM(BF123:BF238))*I36),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40</v>
      </c>
      <c r="F37" s="130">
        <f>ROUND((SUM(BG123:BG238)),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20" t="s">
        <v>41</v>
      </c>
      <c r="F38" s="130">
        <f>ROUND((SUM(BH123:BH238)),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20" t="s">
        <v>42</v>
      </c>
      <c r="F39" s="130">
        <f>ROUND((SUM(BI123:BI238)),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43</v>
      </c>
      <c r="E41" s="134"/>
      <c r="F41" s="134"/>
      <c r="G41" s="135" t="s">
        <v>44</v>
      </c>
      <c r="H41" s="136" t="s">
        <v>45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21"/>
      <c r="C86" s="29" t="s">
        <v>122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 x14ac:dyDescent="0.2">
      <c r="A87" s="34"/>
      <c r="B87" s="35"/>
      <c r="C87" s="36"/>
      <c r="D87" s="36"/>
      <c r="E87" s="312" t="s">
        <v>656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9" t="s">
        <v>494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6"/>
      <c r="D89" s="36"/>
      <c r="E89" s="306" t="str">
        <f>E11</f>
        <v>03 - Oprava P2665</v>
      </c>
      <c r="F89" s="311"/>
      <c r="G89" s="311"/>
      <c r="H89" s="311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25. 2. 2022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50" t="s">
        <v>125</v>
      </c>
      <c r="D96" s="151"/>
      <c r="E96" s="151"/>
      <c r="F96" s="151"/>
      <c r="G96" s="151"/>
      <c r="H96" s="151"/>
      <c r="I96" s="151"/>
      <c r="J96" s="152" t="s">
        <v>126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 x14ac:dyDescent="0.2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 x14ac:dyDescent="0.2">
      <c r="A98" s="34"/>
      <c r="B98" s="35"/>
      <c r="C98" s="153" t="s">
        <v>127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128</v>
      </c>
    </row>
    <row r="99" spans="1:47" s="9" customFormat="1" ht="24.95" customHeight="1" x14ac:dyDescent="0.2">
      <c r="B99" s="154"/>
      <c r="C99" s="155"/>
      <c r="D99" s="156" t="s">
        <v>129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10" customFormat="1" ht="19.899999999999999" customHeight="1" x14ac:dyDescent="0.2">
      <c r="B100" s="160"/>
      <c r="C100" s="104"/>
      <c r="D100" s="161" t="s">
        <v>130</v>
      </c>
      <c r="E100" s="162"/>
      <c r="F100" s="162"/>
      <c r="G100" s="162"/>
      <c r="H100" s="162"/>
      <c r="I100" s="162"/>
      <c r="J100" s="163">
        <f>J125</f>
        <v>0</v>
      </c>
      <c r="K100" s="104"/>
      <c r="L100" s="164"/>
    </row>
    <row r="101" spans="1:47" s="9" customFormat="1" ht="24.95" customHeight="1" x14ac:dyDescent="0.2">
      <c r="B101" s="154"/>
      <c r="C101" s="155"/>
      <c r="D101" s="156" t="s">
        <v>131</v>
      </c>
      <c r="E101" s="157"/>
      <c r="F101" s="157"/>
      <c r="G101" s="157"/>
      <c r="H101" s="157"/>
      <c r="I101" s="157"/>
      <c r="J101" s="158">
        <f>J212</f>
        <v>0</v>
      </c>
      <c r="K101" s="155"/>
      <c r="L101" s="159"/>
    </row>
    <row r="102" spans="1:47" s="2" customFormat="1" ht="21.75" customHeight="1" x14ac:dyDescent="0.2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 x14ac:dyDescent="0.2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 x14ac:dyDescent="0.2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 x14ac:dyDescent="0.2">
      <c r="A108" s="34"/>
      <c r="B108" s="35"/>
      <c r="C108" s="23" t="s">
        <v>132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 x14ac:dyDescent="0.2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 x14ac:dyDescent="0.2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 x14ac:dyDescent="0.2">
      <c r="A111" s="34"/>
      <c r="B111" s="35"/>
      <c r="C111" s="36"/>
      <c r="D111" s="36"/>
      <c r="E111" s="312" t="str">
        <f>E7</f>
        <v>13- Oprava trati v úseku Praha Satalice - Neratovice</v>
      </c>
      <c r="F111" s="313"/>
      <c r="G111" s="313"/>
      <c r="H111" s="31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 x14ac:dyDescent="0.2">
      <c r="B112" s="21"/>
      <c r="C112" s="29" t="s">
        <v>122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 x14ac:dyDescent="0.2">
      <c r="A113" s="34"/>
      <c r="B113" s="35"/>
      <c r="C113" s="36"/>
      <c r="D113" s="36"/>
      <c r="E113" s="312" t="s">
        <v>656</v>
      </c>
      <c r="F113" s="311"/>
      <c r="G113" s="311"/>
      <c r="H113" s="31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 x14ac:dyDescent="0.2">
      <c r="A114" s="34"/>
      <c r="B114" s="35"/>
      <c r="C114" s="29" t="s">
        <v>494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 x14ac:dyDescent="0.2">
      <c r="A115" s="34"/>
      <c r="B115" s="35"/>
      <c r="C115" s="36"/>
      <c r="D115" s="36"/>
      <c r="E115" s="306" t="str">
        <f>E11</f>
        <v>03 - Oprava P2665</v>
      </c>
      <c r="F115" s="311"/>
      <c r="G115" s="311"/>
      <c r="H115" s="31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 x14ac:dyDescent="0.2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 x14ac:dyDescent="0.2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 t="str">
        <f>IF(J14="","",J14)</f>
        <v>25. 2. 2022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 x14ac:dyDescent="0.2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 x14ac:dyDescent="0.2">
      <c r="A119" s="34"/>
      <c r="B119" s="35"/>
      <c r="C119" s="29" t="s">
        <v>24</v>
      </c>
      <c r="D119" s="36"/>
      <c r="E119" s="36"/>
      <c r="F119" s="27" t="str">
        <f>E17</f>
        <v xml:space="preserve"> </v>
      </c>
      <c r="G119" s="36"/>
      <c r="H119" s="36"/>
      <c r="I119" s="29" t="s">
        <v>29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 x14ac:dyDescent="0.2">
      <c r="A120" s="34"/>
      <c r="B120" s="35"/>
      <c r="C120" s="29" t="s">
        <v>27</v>
      </c>
      <c r="D120" s="36"/>
      <c r="E120" s="36"/>
      <c r="F120" s="27" t="str">
        <f>IF(E20="","",E20)</f>
        <v>Vyplň údaj</v>
      </c>
      <c r="G120" s="36"/>
      <c r="H120" s="36"/>
      <c r="I120" s="29" t="s">
        <v>31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 x14ac:dyDescent="0.2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 x14ac:dyDescent="0.2">
      <c r="A122" s="165"/>
      <c r="B122" s="166"/>
      <c r="C122" s="167" t="s">
        <v>133</v>
      </c>
      <c r="D122" s="168" t="s">
        <v>58</v>
      </c>
      <c r="E122" s="168" t="s">
        <v>54</v>
      </c>
      <c r="F122" s="168" t="s">
        <v>55</v>
      </c>
      <c r="G122" s="168" t="s">
        <v>134</v>
      </c>
      <c r="H122" s="168" t="s">
        <v>135</v>
      </c>
      <c r="I122" s="168" t="s">
        <v>136</v>
      </c>
      <c r="J122" s="168" t="s">
        <v>126</v>
      </c>
      <c r="K122" s="169" t="s">
        <v>137</v>
      </c>
      <c r="L122" s="170"/>
      <c r="M122" s="75" t="s">
        <v>1</v>
      </c>
      <c r="N122" s="76" t="s">
        <v>37</v>
      </c>
      <c r="O122" s="76" t="s">
        <v>138</v>
      </c>
      <c r="P122" s="76" t="s">
        <v>139</v>
      </c>
      <c r="Q122" s="76" t="s">
        <v>140</v>
      </c>
      <c r="R122" s="76" t="s">
        <v>141</v>
      </c>
      <c r="S122" s="76" t="s">
        <v>142</v>
      </c>
      <c r="T122" s="77" t="s">
        <v>143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 x14ac:dyDescent="0.25">
      <c r="A123" s="34"/>
      <c r="B123" s="35"/>
      <c r="C123" s="82" t="s">
        <v>144</v>
      </c>
      <c r="D123" s="36"/>
      <c r="E123" s="36"/>
      <c r="F123" s="36"/>
      <c r="G123" s="36"/>
      <c r="H123" s="36"/>
      <c r="I123" s="36"/>
      <c r="J123" s="171">
        <f>BK123</f>
        <v>0</v>
      </c>
      <c r="K123" s="36"/>
      <c r="L123" s="39"/>
      <c r="M123" s="78"/>
      <c r="N123" s="172"/>
      <c r="O123" s="79"/>
      <c r="P123" s="173">
        <f>P124+P212</f>
        <v>0</v>
      </c>
      <c r="Q123" s="79"/>
      <c r="R123" s="173">
        <f>R124+R212</f>
        <v>196.73392000000001</v>
      </c>
      <c r="S123" s="79"/>
      <c r="T123" s="174">
        <f>T124+T212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128</v>
      </c>
      <c r="BK123" s="175">
        <f>BK124+BK212</f>
        <v>0</v>
      </c>
    </row>
    <row r="124" spans="1:65" s="12" customFormat="1" ht="25.9" customHeight="1" x14ac:dyDescent="0.2">
      <c r="B124" s="176"/>
      <c r="C124" s="177"/>
      <c r="D124" s="178" t="s">
        <v>72</v>
      </c>
      <c r="E124" s="179" t="s">
        <v>145</v>
      </c>
      <c r="F124" s="179" t="s">
        <v>146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</f>
        <v>0</v>
      </c>
      <c r="Q124" s="184"/>
      <c r="R124" s="185">
        <f>R125</f>
        <v>196.73392000000001</v>
      </c>
      <c r="S124" s="184"/>
      <c r="T124" s="186">
        <f>T125</f>
        <v>0</v>
      </c>
      <c r="AR124" s="187" t="s">
        <v>81</v>
      </c>
      <c r="AT124" s="188" t="s">
        <v>72</v>
      </c>
      <c r="AU124" s="188" t="s">
        <v>73</v>
      </c>
      <c r="AY124" s="187" t="s">
        <v>147</v>
      </c>
      <c r="BK124" s="189">
        <f>BK125</f>
        <v>0</v>
      </c>
    </row>
    <row r="125" spans="1:65" s="12" customFormat="1" ht="22.9" customHeight="1" x14ac:dyDescent="0.2">
      <c r="B125" s="176"/>
      <c r="C125" s="177"/>
      <c r="D125" s="178" t="s">
        <v>72</v>
      </c>
      <c r="E125" s="190" t="s">
        <v>148</v>
      </c>
      <c r="F125" s="190" t="s">
        <v>149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f>SUM(P126:P211)</f>
        <v>0</v>
      </c>
      <c r="Q125" s="184"/>
      <c r="R125" s="185">
        <f>SUM(R126:R211)</f>
        <v>196.73392000000001</v>
      </c>
      <c r="S125" s="184"/>
      <c r="T125" s="186">
        <f>SUM(T126:T211)</f>
        <v>0</v>
      </c>
      <c r="AR125" s="187" t="s">
        <v>81</v>
      </c>
      <c r="AT125" s="188" t="s">
        <v>72</v>
      </c>
      <c r="AU125" s="188" t="s">
        <v>81</v>
      </c>
      <c r="AY125" s="187" t="s">
        <v>147</v>
      </c>
      <c r="BK125" s="189">
        <f>SUM(BK126:BK211)</f>
        <v>0</v>
      </c>
    </row>
    <row r="126" spans="1:65" s="2" customFormat="1" ht="180.75" customHeight="1" x14ac:dyDescent="0.2">
      <c r="A126" s="34"/>
      <c r="B126" s="35"/>
      <c r="C126" s="192" t="s">
        <v>81</v>
      </c>
      <c r="D126" s="192" t="s">
        <v>150</v>
      </c>
      <c r="E126" s="193" t="s">
        <v>658</v>
      </c>
      <c r="F126" s="194" t="s">
        <v>659</v>
      </c>
      <c r="G126" s="195" t="s">
        <v>216</v>
      </c>
      <c r="H126" s="196">
        <v>3.5000000000000003E-2</v>
      </c>
      <c r="I126" s="197"/>
      <c r="J126" s="198">
        <f>ROUND(I126*H126,2)</f>
        <v>0</v>
      </c>
      <c r="K126" s="194" t="s">
        <v>154</v>
      </c>
      <c r="L126" s="39"/>
      <c r="M126" s="199" t="s">
        <v>1</v>
      </c>
      <c r="N126" s="200" t="s">
        <v>38</v>
      </c>
      <c r="O126" s="7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155</v>
      </c>
      <c r="AT126" s="203" t="s">
        <v>150</v>
      </c>
      <c r="AU126" s="203" t="s">
        <v>83</v>
      </c>
      <c r="AY126" s="17" t="s">
        <v>147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81</v>
      </c>
      <c r="BK126" s="204">
        <f>ROUND(I126*H126,2)</f>
        <v>0</v>
      </c>
      <c r="BL126" s="17" t="s">
        <v>155</v>
      </c>
      <c r="BM126" s="203" t="s">
        <v>788</v>
      </c>
    </row>
    <row r="127" spans="1:65" s="13" customFormat="1" x14ac:dyDescent="0.2">
      <c r="B127" s="205"/>
      <c r="C127" s="206"/>
      <c r="D127" s="207" t="s">
        <v>157</v>
      </c>
      <c r="E127" s="208" t="s">
        <v>1</v>
      </c>
      <c r="F127" s="209" t="s">
        <v>789</v>
      </c>
      <c r="G127" s="206"/>
      <c r="H127" s="210">
        <v>3.5000000000000003E-2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157</v>
      </c>
      <c r="AU127" s="216" t="s">
        <v>83</v>
      </c>
      <c r="AV127" s="13" t="s">
        <v>83</v>
      </c>
      <c r="AW127" s="13" t="s">
        <v>30</v>
      </c>
      <c r="AX127" s="13" t="s">
        <v>73</v>
      </c>
      <c r="AY127" s="216" t="s">
        <v>147</v>
      </c>
    </row>
    <row r="128" spans="1:65" s="14" customFormat="1" x14ac:dyDescent="0.2">
      <c r="B128" s="217"/>
      <c r="C128" s="218"/>
      <c r="D128" s="207" t="s">
        <v>157</v>
      </c>
      <c r="E128" s="219" t="s">
        <v>1</v>
      </c>
      <c r="F128" s="220" t="s">
        <v>164</v>
      </c>
      <c r="G128" s="218"/>
      <c r="H128" s="221">
        <v>3.5000000000000003E-2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157</v>
      </c>
      <c r="AU128" s="227" t="s">
        <v>83</v>
      </c>
      <c r="AV128" s="14" t="s">
        <v>155</v>
      </c>
      <c r="AW128" s="14" t="s">
        <v>30</v>
      </c>
      <c r="AX128" s="14" t="s">
        <v>81</v>
      </c>
      <c r="AY128" s="227" t="s">
        <v>147</v>
      </c>
    </row>
    <row r="129" spans="1:65" s="2" customFormat="1" ht="16.5" customHeight="1" x14ac:dyDescent="0.2">
      <c r="A129" s="34"/>
      <c r="B129" s="35"/>
      <c r="C129" s="228" t="s">
        <v>83</v>
      </c>
      <c r="D129" s="228" t="s">
        <v>176</v>
      </c>
      <c r="E129" s="229" t="s">
        <v>177</v>
      </c>
      <c r="F129" s="230" t="s">
        <v>178</v>
      </c>
      <c r="G129" s="231" t="s">
        <v>179</v>
      </c>
      <c r="H129" s="232">
        <v>110.25</v>
      </c>
      <c r="I129" s="233"/>
      <c r="J129" s="234">
        <f>ROUND(I129*H129,2)</f>
        <v>0</v>
      </c>
      <c r="K129" s="230" t="s">
        <v>154</v>
      </c>
      <c r="L129" s="235"/>
      <c r="M129" s="236" t="s">
        <v>1</v>
      </c>
      <c r="N129" s="237" t="s">
        <v>38</v>
      </c>
      <c r="O129" s="71"/>
      <c r="P129" s="201">
        <f>O129*H129</f>
        <v>0</v>
      </c>
      <c r="Q129" s="201">
        <v>1</v>
      </c>
      <c r="R129" s="201">
        <f>Q129*H129</f>
        <v>110.25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180</v>
      </c>
      <c r="AT129" s="203" t="s">
        <v>176</v>
      </c>
      <c r="AU129" s="203" t="s">
        <v>83</v>
      </c>
      <c r="AY129" s="17" t="s">
        <v>147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81</v>
      </c>
      <c r="BK129" s="204">
        <f>ROUND(I129*H129,2)</f>
        <v>0</v>
      </c>
      <c r="BL129" s="17" t="s">
        <v>155</v>
      </c>
      <c r="BM129" s="203" t="s">
        <v>790</v>
      </c>
    </row>
    <row r="130" spans="1:65" s="13" customFormat="1" x14ac:dyDescent="0.2">
      <c r="B130" s="205"/>
      <c r="C130" s="206"/>
      <c r="D130" s="207" t="s">
        <v>157</v>
      </c>
      <c r="E130" s="208" t="s">
        <v>1</v>
      </c>
      <c r="F130" s="209" t="s">
        <v>791</v>
      </c>
      <c r="G130" s="206"/>
      <c r="H130" s="210">
        <v>110.25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83</v>
      </c>
      <c r="AV130" s="13" t="s">
        <v>83</v>
      </c>
      <c r="AW130" s="13" t="s">
        <v>30</v>
      </c>
      <c r="AX130" s="13" t="s">
        <v>73</v>
      </c>
      <c r="AY130" s="216" t="s">
        <v>147</v>
      </c>
    </row>
    <row r="131" spans="1:65" s="14" customFormat="1" x14ac:dyDescent="0.2">
      <c r="B131" s="217"/>
      <c r="C131" s="218"/>
      <c r="D131" s="207" t="s">
        <v>157</v>
      </c>
      <c r="E131" s="219" t="s">
        <v>1</v>
      </c>
      <c r="F131" s="220" t="s">
        <v>164</v>
      </c>
      <c r="G131" s="218"/>
      <c r="H131" s="221">
        <v>110.25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157</v>
      </c>
      <c r="AU131" s="227" t="s">
        <v>83</v>
      </c>
      <c r="AV131" s="14" t="s">
        <v>155</v>
      </c>
      <c r="AW131" s="14" t="s">
        <v>30</v>
      </c>
      <c r="AX131" s="14" t="s">
        <v>81</v>
      </c>
      <c r="AY131" s="227" t="s">
        <v>147</v>
      </c>
    </row>
    <row r="132" spans="1:65" s="2" customFormat="1" ht="16.5" customHeight="1" x14ac:dyDescent="0.2">
      <c r="A132" s="34"/>
      <c r="B132" s="35"/>
      <c r="C132" s="228" t="s">
        <v>120</v>
      </c>
      <c r="D132" s="228" t="s">
        <v>176</v>
      </c>
      <c r="E132" s="229" t="s">
        <v>792</v>
      </c>
      <c r="F132" s="230" t="s">
        <v>793</v>
      </c>
      <c r="G132" s="231" t="s">
        <v>179</v>
      </c>
      <c r="H132" s="232">
        <v>2.4</v>
      </c>
      <c r="I132" s="233"/>
      <c r="J132" s="234">
        <f>ROUND(I132*H132,2)</f>
        <v>0</v>
      </c>
      <c r="K132" s="230" t="s">
        <v>154</v>
      </c>
      <c r="L132" s="235"/>
      <c r="M132" s="236" t="s">
        <v>1</v>
      </c>
      <c r="N132" s="237" t="s">
        <v>38</v>
      </c>
      <c r="O132" s="71"/>
      <c r="P132" s="201">
        <f>O132*H132</f>
        <v>0</v>
      </c>
      <c r="Q132" s="201">
        <v>1</v>
      </c>
      <c r="R132" s="201">
        <f>Q132*H132</f>
        <v>2.4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180</v>
      </c>
      <c r="AT132" s="203" t="s">
        <v>176</v>
      </c>
      <c r="AU132" s="203" t="s">
        <v>83</v>
      </c>
      <c r="AY132" s="17" t="s">
        <v>147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81</v>
      </c>
      <c r="BK132" s="204">
        <f>ROUND(I132*H132,2)</f>
        <v>0</v>
      </c>
      <c r="BL132" s="17" t="s">
        <v>155</v>
      </c>
      <c r="BM132" s="203" t="s">
        <v>794</v>
      </c>
    </row>
    <row r="133" spans="1:65" s="13" customFormat="1" x14ac:dyDescent="0.2">
      <c r="B133" s="205"/>
      <c r="C133" s="206"/>
      <c r="D133" s="207" t="s">
        <v>157</v>
      </c>
      <c r="E133" s="208" t="s">
        <v>1</v>
      </c>
      <c r="F133" s="209" t="s">
        <v>795</v>
      </c>
      <c r="G133" s="206"/>
      <c r="H133" s="210">
        <v>2.4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83</v>
      </c>
      <c r="AV133" s="13" t="s">
        <v>83</v>
      </c>
      <c r="AW133" s="13" t="s">
        <v>30</v>
      </c>
      <c r="AX133" s="13" t="s">
        <v>73</v>
      </c>
      <c r="AY133" s="216" t="s">
        <v>147</v>
      </c>
    </row>
    <row r="134" spans="1:65" s="14" customFormat="1" x14ac:dyDescent="0.2">
      <c r="B134" s="217"/>
      <c r="C134" s="218"/>
      <c r="D134" s="207" t="s">
        <v>157</v>
      </c>
      <c r="E134" s="219" t="s">
        <v>1</v>
      </c>
      <c r="F134" s="220" t="s">
        <v>164</v>
      </c>
      <c r="G134" s="218"/>
      <c r="H134" s="221">
        <v>2.4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157</v>
      </c>
      <c r="AU134" s="227" t="s">
        <v>83</v>
      </c>
      <c r="AV134" s="14" t="s">
        <v>155</v>
      </c>
      <c r="AW134" s="14" t="s">
        <v>30</v>
      </c>
      <c r="AX134" s="14" t="s">
        <v>81</v>
      </c>
      <c r="AY134" s="227" t="s">
        <v>147</v>
      </c>
    </row>
    <row r="135" spans="1:65" s="2" customFormat="1" ht="76.349999999999994" customHeight="1" x14ac:dyDescent="0.2">
      <c r="A135" s="34"/>
      <c r="B135" s="35"/>
      <c r="C135" s="192" t="s">
        <v>155</v>
      </c>
      <c r="D135" s="192" t="s">
        <v>150</v>
      </c>
      <c r="E135" s="193" t="s">
        <v>337</v>
      </c>
      <c r="F135" s="194" t="s">
        <v>338</v>
      </c>
      <c r="G135" s="195" t="s">
        <v>216</v>
      </c>
      <c r="H135" s="196">
        <v>3.5000000000000003E-2</v>
      </c>
      <c r="I135" s="197"/>
      <c r="J135" s="198">
        <f>ROUND(I135*H135,2)</f>
        <v>0</v>
      </c>
      <c r="K135" s="194" t="s">
        <v>154</v>
      </c>
      <c r="L135" s="39"/>
      <c r="M135" s="199" t="s">
        <v>1</v>
      </c>
      <c r="N135" s="200" t="s">
        <v>38</v>
      </c>
      <c r="O135" s="7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155</v>
      </c>
      <c r="AT135" s="203" t="s">
        <v>150</v>
      </c>
      <c r="AU135" s="203" t="s">
        <v>83</v>
      </c>
      <c r="AY135" s="17" t="s">
        <v>147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81</v>
      </c>
      <c r="BK135" s="204">
        <f>ROUND(I135*H135,2)</f>
        <v>0</v>
      </c>
      <c r="BL135" s="17" t="s">
        <v>155</v>
      </c>
      <c r="BM135" s="203" t="s">
        <v>796</v>
      </c>
    </row>
    <row r="136" spans="1:65" s="13" customFormat="1" x14ac:dyDescent="0.2">
      <c r="B136" s="205"/>
      <c r="C136" s="206"/>
      <c r="D136" s="207" t="s">
        <v>157</v>
      </c>
      <c r="E136" s="208" t="s">
        <v>1</v>
      </c>
      <c r="F136" s="209" t="s">
        <v>789</v>
      </c>
      <c r="G136" s="206"/>
      <c r="H136" s="210">
        <v>3.5000000000000003E-2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83</v>
      </c>
      <c r="AV136" s="13" t="s">
        <v>83</v>
      </c>
      <c r="AW136" s="13" t="s">
        <v>30</v>
      </c>
      <c r="AX136" s="13" t="s">
        <v>73</v>
      </c>
      <c r="AY136" s="216" t="s">
        <v>147</v>
      </c>
    </row>
    <row r="137" spans="1:65" s="14" customFormat="1" x14ac:dyDescent="0.2">
      <c r="B137" s="217"/>
      <c r="C137" s="218"/>
      <c r="D137" s="207" t="s">
        <v>157</v>
      </c>
      <c r="E137" s="219" t="s">
        <v>1</v>
      </c>
      <c r="F137" s="220" t="s">
        <v>164</v>
      </c>
      <c r="G137" s="218"/>
      <c r="H137" s="221">
        <v>3.5000000000000003E-2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157</v>
      </c>
      <c r="AU137" s="227" t="s">
        <v>83</v>
      </c>
      <c r="AV137" s="14" t="s">
        <v>155</v>
      </c>
      <c r="AW137" s="14" t="s">
        <v>30</v>
      </c>
      <c r="AX137" s="14" t="s">
        <v>81</v>
      </c>
      <c r="AY137" s="227" t="s">
        <v>147</v>
      </c>
    </row>
    <row r="138" spans="1:65" s="2" customFormat="1" ht="21.75" customHeight="1" x14ac:dyDescent="0.2">
      <c r="A138" s="34"/>
      <c r="B138" s="35"/>
      <c r="C138" s="228" t="s">
        <v>148</v>
      </c>
      <c r="D138" s="228" t="s">
        <v>176</v>
      </c>
      <c r="E138" s="229" t="s">
        <v>384</v>
      </c>
      <c r="F138" s="230" t="s">
        <v>385</v>
      </c>
      <c r="G138" s="231" t="s">
        <v>193</v>
      </c>
      <c r="H138" s="232">
        <v>59</v>
      </c>
      <c r="I138" s="265"/>
      <c r="J138" s="234">
        <f>ROUND(I138*H138,2)</f>
        <v>0</v>
      </c>
      <c r="K138" s="230" t="s">
        <v>154</v>
      </c>
      <c r="L138" s="235"/>
      <c r="M138" s="236" t="s">
        <v>1</v>
      </c>
      <c r="N138" s="237" t="s">
        <v>38</v>
      </c>
      <c r="O138" s="7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180</v>
      </c>
      <c r="AT138" s="203" t="s">
        <v>176</v>
      </c>
      <c r="AU138" s="203" t="s">
        <v>83</v>
      </c>
      <c r="AY138" s="17" t="s">
        <v>147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81</v>
      </c>
      <c r="BK138" s="204">
        <f>ROUND(I138*H138,2)</f>
        <v>0</v>
      </c>
      <c r="BL138" s="17" t="s">
        <v>155</v>
      </c>
      <c r="BM138" s="203" t="s">
        <v>797</v>
      </c>
    </row>
    <row r="139" spans="1:65" s="15" customFormat="1" x14ac:dyDescent="0.2">
      <c r="B139" s="238"/>
      <c r="C139" s="239"/>
      <c r="D139" s="207" t="s">
        <v>157</v>
      </c>
      <c r="E139" s="240" t="s">
        <v>1</v>
      </c>
      <c r="F139" s="241" t="s">
        <v>195</v>
      </c>
      <c r="G139" s="239"/>
      <c r="H139" s="240" t="s">
        <v>1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157</v>
      </c>
      <c r="AU139" s="247" t="s">
        <v>83</v>
      </c>
      <c r="AV139" s="15" t="s">
        <v>81</v>
      </c>
      <c r="AW139" s="15" t="s">
        <v>30</v>
      </c>
      <c r="AX139" s="15" t="s">
        <v>73</v>
      </c>
      <c r="AY139" s="247" t="s">
        <v>147</v>
      </c>
    </row>
    <row r="140" spans="1:65" s="13" customFormat="1" x14ac:dyDescent="0.2">
      <c r="B140" s="205"/>
      <c r="C140" s="206"/>
      <c r="D140" s="207" t="s">
        <v>157</v>
      </c>
      <c r="E140" s="208" t="s">
        <v>1</v>
      </c>
      <c r="F140" s="209" t="s">
        <v>798</v>
      </c>
      <c r="G140" s="206"/>
      <c r="H140" s="210">
        <v>59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83</v>
      </c>
      <c r="AV140" s="13" t="s">
        <v>83</v>
      </c>
      <c r="AW140" s="13" t="s">
        <v>30</v>
      </c>
      <c r="AX140" s="13" t="s">
        <v>73</v>
      </c>
      <c r="AY140" s="216" t="s">
        <v>147</v>
      </c>
    </row>
    <row r="141" spans="1:65" s="14" customFormat="1" x14ac:dyDescent="0.2">
      <c r="B141" s="217"/>
      <c r="C141" s="218"/>
      <c r="D141" s="207" t="s">
        <v>157</v>
      </c>
      <c r="E141" s="219" t="s">
        <v>1</v>
      </c>
      <c r="F141" s="220" t="s">
        <v>164</v>
      </c>
      <c r="G141" s="218"/>
      <c r="H141" s="221">
        <v>59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157</v>
      </c>
      <c r="AU141" s="227" t="s">
        <v>83</v>
      </c>
      <c r="AV141" s="14" t="s">
        <v>155</v>
      </c>
      <c r="AW141" s="14" t="s">
        <v>30</v>
      </c>
      <c r="AX141" s="14" t="s">
        <v>81</v>
      </c>
      <c r="AY141" s="227" t="s">
        <v>147</v>
      </c>
    </row>
    <row r="142" spans="1:65" s="2" customFormat="1" ht="16.5" customHeight="1" x14ac:dyDescent="0.2">
      <c r="A142" s="34"/>
      <c r="B142" s="35"/>
      <c r="C142" s="228" t="s">
        <v>190</v>
      </c>
      <c r="D142" s="228" t="s">
        <v>176</v>
      </c>
      <c r="E142" s="229" t="s">
        <v>474</v>
      </c>
      <c r="F142" s="230" t="s">
        <v>475</v>
      </c>
      <c r="G142" s="231" t="s">
        <v>185</v>
      </c>
      <c r="H142" s="232">
        <v>70</v>
      </c>
      <c r="I142" s="265"/>
      <c r="J142" s="234">
        <f>ROUND(I142*H142,2)</f>
        <v>0</v>
      </c>
      <c r="K142" s="230" t="s">
        <v>154</v>
      </c>
      <c r="L142" s="235"/>
      <c r="M142" s="236" t="s">
        <v>1</v>
      </c>
      <c r="N142" s="237" t="s">
        <v>38</v>
      </c>
      <c r="O142" s="71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180</v>
      </c>
      <c r="AT142" s="203" t="s">
        <v>176</v>
      </c>
      <c r="AU142" s="203" t="s">
        <v>83</v>
      </c>
      <c r="AY142" s="17" t="s">
        <v>147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81</v>
      </c>
      <c r="BK142" s="204">
        <f>ROUND(I142*H142,2)</f>
        <v>0</v>
      </c>
      <c r="BL142" s="17" t="s">
        <v>155</v>
      </c>
      <c r="BM142" s="203" t="s">
        <v>799</v>
      </c>
    </row>
    <row r="143" spans="1:65" s="15" customFormat="1" x14ac:dyDescent="0.2">
      <c r="B143" s="238"/>
      <c r="C143" s="239"/>
      <c r="D143" s="207" t="s">
        <v>157</v>
      </c>
      <c r="E143" s="240" t="s">
        <v>1</v>
      </c>
      <c r="F143" s="241" t="s">
        <v>195</v>
      </c>
      <c r="G143" s="239"/>
      <c r="H143" s="240" t="s">
        <v>1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157</v>
      </c>
      <c r="AU143" s="247" t="s">
        <v>83</v>
      </c>
      <c r="AV143" s="15" t="s">
        <v>81</v>
      </c>
      <c r="AW143" s="15" t="s">
        <v>30</v>
      </c>
      <c r="AX143" s="15" t="s">
        <v>73</v>
      </c>
      <c r="AY143" s="247" t="s">
        <v>147</v>
      </c>
    </row>
    <row r="144" spans="1:65" s="13" customFormat="1" x14ac:dyDescent="0.2">
      <c r="B144" s="205"/>
      <c r="C144" s="206"/>
      <c r="D144" s="207" t="s">
        <v>157</v>
      </c>
      <c r="E144" s="208" t="s">
        <v>1</v>
      </c>
      <c r="F144" s="209" t="s">
        <v>800</v>
      </c>
      <c r="G144" s="206"/>
      <c r="H144" s="210">
        <v>70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83</v>
      </c>
      <c r="AV144" s="13" t="s">
        <v>83</v>
      </c>
      <c r="AW144" s="13" t="s">
        <v>30</v>
      </c>
      <c r="AX144" s="13" t="s">
        <v>73</v>
      </c>
      <c r="AY144" s="216" t="s">
        <v>147</v>
      </c>
    </row>
    <row r="145" spans="1:65" s="14" customFormat="1" x14ac:dyDescent="0.2">
      <c r="B145" s="217"/>
      <c r="C145" s="218"/>
      <c r="D145" s="207" t="s">
        <v>157</v>
      </c>
      <c r="E145" s="219" t="s">
        <v>1</v>
      </c>
      <c r="F145" s="220" t="s">
        <v>164</v>
      </c>
      <c r="G145" s="218"/>
      <c r="H145" s="221">
        <v>70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157</v>
      </c>
      <c r="AU145" s="227" t="s">
        <v>83</v>
      </c>
      <c r="AV145" s="14" t="s">
        <v>155</v>
      </c>
      <c r="AW145" s="14" t="s">
        <v>30</v>
      </c>
      <c r="AX145" s="14" t="s">
        <v>81</v>
      </c>
      <c r="AY145" s="227" t="s">
        <v>147</v>
      </c>
    </row>
    <row r="146" spans="1:65" s="2" customFormat="1" ht="24.2" customHeight="1" x14ac:dyDescent="0.2">
      <c r="A146" s="34"/>
      <c r="B146" s="35"/>
      <c r="C146" s="228" t="s">
        <v>198</v>
      </c>
      <c r="D146" s="228" t="s">
        <v>176</v>
      </c>
      <c r="E146" s="229" t="s">
        <v>671</v>
      </c>
      <c r="F146" s="230" t="s">
        <v>672</v>
      </c>
      <c r="G146" s="231" t="s">
        <v>193</v>
      </c>
      <c r="H146" s="232">
        <v>236</v>
      </c>
      <c r="I146" s="233"/>
      <c r="J146" s="234">
        <f>ROUND(I146*H146,2)</f>
        <v>0</v>
      </c>
      <c r="K146" s="230" t="s">
        <v>154</v>
      </c>
      <c r="L146" s="235"/>
      <c r="M146" s="236" t="s">
        <v>1</v>
      </c>
      <c r="N146" s="237" t="s">
        <v>38</v>
      </c>
      <c r="O146" s="71"/>
      <c r="P146" s="201">
        <f>O146*H146</f>
        <v>0</v>
      </c>
      <c r="Q146" s="201">
        <v>1.23E-3</v>
      </c>
      <c r="R146" s="201">
        <f>Q146*H146</f>
        <v>0.29027999999999998</v>
      </c>
      <c r="S146" s="201">
        <v>0</v>
      </c>
      <c r="T146" s="20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180</v>
      </c>
      <c r="AT146" s="203" t="s">
        <v>176</v>
      </c>
      <c r="AU146" s="203" t="s">
        <v>83</v>
      </c>
      <c r="AY146" s="17" t="s">
        <v>147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81</v>
      </c>
      <c r="BK146" s="204">
        <f>ROUND(I146*H146,2)</f>
        <v>0</v>
      </c>
      <c r="BL146" s="17" t="s">
        <v>155</v>
      </c>
      <c r="BM146" s="203" t="s">
        <v>801</v>
      </c>
    </row>
    <row r="147" spans="1:65" s="13" customFormat="1" x14ac:dyDescent="0.2">
      <c r="B147" s="205"/>
      <c r="C147" s="206"/>
      <c r="D147" s="207" t="s">
        <v>157</v>
      </c>
      <c r="E147" s="208" t="s">
        <v>1</v>
      </c>
      <c r="F147" s="209" t="s">
        <v>802</v>
      </c>
      <c r="G147" s="206"/>
      <c r="H147" s="210">
        <v>236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157</v>
      </c>
      <c r="AU147" s="216" t="s">
        <v>83</v>
      </c>
      <c r="AV147" s="13" t="s">
        <v>83</v>
      </c>
      <c r="AW147" s="13" t="s">
        <v>30</v>
      </c>
      <c r="AX147" s="13" t="s">
        <v>73</v>
      </c>
      <c r="AY147" s="216" t="s">
        <v>147</v>
      </c>
    </row>
    <row r="148" spans="1:65" s="14" customFormat="1" x14ac:dyDescent="0.2">
      <c r="B148" s="217"/>
      <c r="C148" s="218"/>
      <c r="D148" s="207" t="s">
        <v>157</v>
      </c>
      <c r="E148" s="219" t="s">
        <v>1</v>
      </c>
      <c r="F148" s="220" t="s">
        <v>164</v>
      </c>
      <c r="G148" s="218"/>
      <c r="H148" s="221">
        <v>236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157</v>
      </c>
      <c r="AU148" s="227" t="s">
        <v>83</v>
      </c>
      <c r="AV148" s="14" t="s">
        <v>155</v>
      </c>
      <c r="AW148" s="14" t="s">
        <v>30</v>
      </c>
      <c r="AX148" s="14" t="s">
        <v>81</v>
      </c>
      <c r="AY148" s="227" t="s">
        <v>147</v>
      </c>
    </row>
    <row r="149" spans="1:65" s="2" customFormat="1" ht="21.75" customHeight="1" x14ac:dyDescent="0.2">
      <c r="A149" s="34"/>
      <c r="B149" s="35"/>
      <c r="C149" s="228" t="s">
        <v>180</v>
      </c>
      <c r="D149" s="228" t="s">
        <v>176</v>
      </c>
      <c r="E149" s="229" t="s">
        <v>203</v>
      </c>
      <c r="F149" s="230" t="s">
        <v>204</v>
      </c>
      <c r="G149" s="231" t="s">
        <v>193</v>
      </c>
      <c r="H149" s="232">
        <v>118</v>
      </c>
      <c r="I149" s="265"/>
      <c r="J149" s="234">
        <f>ROUND(I149*H149,2)</f>
        <v>0</v>
      </c>
      <c r="K149" s="230" t="s">
        <v>154</v>
      </c>
      <c r="L149" s="235"/>
      <c r="M149" s="236" t="s">
        <v>1</v>
      </c>
      <c r="N149" s="237" t="s">
        <v>38</v>
      </c>
      <c r="O149" s="71"/>
      <c r="P149" s="201">
        <f>O149*H149</f>
        <v>0</v>
      </c>
      <c r="Q149" s="201">
        <v>1.8000000000000001E-4</v>
      </c>
      <c r="R149" s="201">
        <f>Q149*H149</f>
        <v>2.1240000000000002E-2</v>
      </c>
      <c r="S149" s="201">
        <v>0</v>
      </c>
      <c r="T149" s="20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180</v>
      </c>
      <c r="AT149" s="203" t="s">
        <v>176</v>
      </c>
      <c r="AU149" s="203" t="s">
        <v>83</v>
      </c>
      <c r="AY149" s="17" t="s">
        <v>147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81</v>
      </c>
      <c r="BK149" s="204">
        <f>ROUND(I149*H149,2)</f>
        <v>0</v>
      </c>
      <c r="BL149" s="17" t="s">
        <v>155</v>
      </c>
      <c r="BM149" s="203" t="s">
        <v>803</v>
      </c>
    </row>
    <row r="150" spans="1:65" s="15" customFormat="1" x14ac:dyDescent="0.2">
      <c r="B150" s="238"/>
      <c r="C150" s="239"/>
      <c r="D150" s="207" t="s">
        <v>157</v>
      </c>
      <c r="E150" s="240" t="s">
        <v>1</v>
      </c>
      <c r="F150" s="241" t="s">
        <v>195</v>
      </c>
      <c r="G150" s="239"/>
      <c r="H150" s="240" t="s">
        <v>1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157</v>
      </c>
      <c r="AU150" s="247" t="s">
        <v>83</v>
      </c>
      <c r="AV150" s="15" t="s">
        <v>81</v>
      </c>
      <c r="AW150" s="15" t="s">
        <v>30</v>
      </c>
      <c r="AX150" s="15" t="s">
        <v>73</v>
      </c>
      <c r="AY150" s="247" t="s">
        <v>147</v>
      </c>
    </row>
    <row r="151" spans="1:65" s="13" customFormat="1" x14ac:dyDescent="0.2">
      <c r="B151" s="205"/>
      <c r="C151" s="206"/>
      <c r="D151" s="207" t="s">
        <v>157</v>
      </c>
      <c r="E151" s="208" t="s">
        <v>1</v>
      </c>
      <c r="F151" s="209" t="s">
        <v>804</v>
      </c>
      <c r="G151" s="206"/>
      <c r="H151" s="210">
        <v>118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157</v>
      </c>
      <c r="AU151" s="216" t="s">
        <v>83</v>
      </c>
      <c r="AV151" s="13" t="s">
        <v>83</v>
      </c>
      <c r="AW151" s="13" t="s">
        <v>30</v>
      </c>
      <c r="AX151" s="13" t="s">
        <v>73</v>
      </c>
      <c r="AY151" s="216" t="s">
        <v>147</v>
      </c>
    </row>
    <row r="152" spans="1:65" s="14" customFormat="1" x14ac:dyDescent="0.2">
      <c r="B152" s="217"/>
      <c r="C152" s="218"/>
      <c r="D152" s="207" t="s">
        <v>157</v>
      </c>
      <c r="E152" s="219" t="s">
        <v>1</v>
      </c>
      <c r="F152" s="220" t="s">
        <v>164</v>
      </c>
      <c r="G152" s="218"/>
      <c r="H152" s="221">
        <v>118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157</v>
      </c>
      <c r="AU152" s="227" t="s">
        <v>83</v>
      </c>
      <c r="AV152" s="14" t="s">
        <v>155</v>
      </c>
      <c r="AW152" s="14" t="s">
        <v>30</v>
      </c>
      <c r="AX152" s="14" t="s">
        <v>81</v>
      </c>
      <c r="AY152" s="227" t="s">
        <v>147</v>
      </c>
    </row>
    <row r="153" spans="1:65" s="2" customFormat="1" ht="90" customHeight="1" x14ac:dyDescent="0.2">
      <c r="A153" s="34"/>
      <c r="B153" s="35"/>
      <c r="C153" s="192" t="s">
        <v>207</v>
      </c>
      <c r="D153" s="192" t="s">
        <v>150</v>
      </c>
      <c r="E153" s="193" t="s">
        <v>677</v>
      </c>
      <c r="F153" s="194" t="s">
        <v>678</v>
      </c>
      <c r="G153" s="195" t="s">
        <v>216</v>
      </c>
      <c r="H153" s="196">
        <v>3.5000000000000003E-2</v>
      </c>
      <c r="I153" s="197"/>
      <c r="J153" s="198">
        <f>ROUND(I153*H153,2)</f>
        <v>0</v>
      </c>
      <c r="K153" s="194" t="s">
        <v>154</v>
      </c>
      <c r="L153" s="39"/>
      <c r="M153" s="199" t="s">
        <v>1</v>
      </c>
      <c r="N153" s="200" t="s">
        <v>38</v>
      </c>
      <c r="O153" s="71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155</v>
      </c>
      <c r="AT153" s="203" t="s">
        <v>150</v>
      </c>
      <c r="AU153" s="203" t="s">
        <v>83</v>
      </c>
      <c r="AY153" s="17" t="s">
        <v>147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81</v>
      </c>
      <c r="BK153" s="204">
        <f>ROUND(I153*H153,2)</f>
        <v>0</v>
      </c>
      <c r="BL153" s="17" t="s">
        <v>155</v>
      </c>
      <c r="BM153" s="203" t="s">
        <v>805</v>
      </c>
    </row>
    <row r="154" spans="1:65" s="13" customFormat="1" x14ac:dyDescent="0.2">
      <c r="B154" s="205"/>
      <c r="C154" s="206"/>
      <c r="D154" s="207" t="s">
        <v>157</v>
      </c>
      <c r="E154" s="208" t="s">
        <v>1</v>
      </c>
      <c r="F154" s="209" t="s">
        <v>789</v>
      </c>
      <c r="G154" s="206"/>
      <c r="H154" s="210">
        <v>3.5000000000000003E-2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157</v>
      </c>
      <c r="AU154" s="216" t="s">
        <v>83</v>
      </c>
      <c r="AV154" s="13" t="s">
        <v>83</v>
      </c>
      <c r="AW154" s="13" t="s">
        <v>30</v>
      </c>
      <c r="AX154" s="13" t="s">
        <v>73</v>
      </c>
      <c r="AY154" s="216" t="s">
        <v>147</v>
      </c>
    </row>
    <row r="155" spans="1:65" s="14" customFormat="1" x14ac:dyDescent="0.2">
      <c r="B155" s="217"/>
      <c r="C155" s="218"/>
      <c r="D155" s="207" t="s">
        <v>157</v>
      </c>
      <c r="E155" s="219" t="s">
        <v>1</v>
      </c>
      <c r="F155" s="220" t="s">
        <v>164</v>
      </c>
      <c r="G155" s="218"/>
      <c r="H155" s="221">
        <v>3.5000000000000003E-2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157</v>
      </c>
      <c r="AU155" s="227" t="s">
        <v>83</v>
      </c>
      <c r="AV155" s="14" t="s">
        <v>155</v>
      </c>
      <c r="AW155" s="14" t="s">
        <v>30</v>
      </c>
      <c r="AX155" s="14" t="s">
        <v>81</v>
      </c>
      <c r="AY155" s="227" t="s">
        <v>147</v>
      </c>
    </row>
    <row r="156" spans="1:65" s="2" customFormat="1" ht="134.25" customHeight="1" x14ac:dyDescent="0.2">
      <c r="A156" s="34"/>
      <c r="B156" s="35"/>
      <c r="C156" s="192" t="s">
        <v>213</v>
      </c>
      <c r="D156" s="192" t="s">
        <v>150</v>
      </c>
      <c r="E156" s="193" t="s">
        <v>214</v>
      </c>
      <c r="F156" s="194" t="s">
        <v>215</v>
      </c>
      <c r="G156" s="195" t="s">
        <v>216</v>
      </c>
      <c r="H156" s="196">
        <v>0.05</v>
      </c>
      <c r="I156" s="197"/>
      <c r="J156" s="198">
        <f>ROUND(I156*H156,2)</f>
        <v>0</v>
      </c>
      <c r="K156" s="194" t="s">
        <v>154</v>
      </c>
      <c r="L156" s="39"/>
      <c r="M156" s="199" t="s">
        <v>1</v>
      </c>
      <c r="N156" s="200" t="s">
        <v>38</v>
      </c>
      <c r="O156" s="7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155</v>
      </c>
      <c r="AT156" s="203" t="s">
        <v>150</v>
      </c>
      <c r="AU156" s="203" t="s">
        <v>83</v>
      </c>
      <c r="AY156" s="17" t="s">
        <v>147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81</v>
      </c>
      <c r="BK156" s="204">
        <f>ROUND(I156*H156,2)</f>
        <v>0</v>
      </c>
      <c r="BL156" s="17" t="s">
        <v>155</v>
      </c>
      <c r="BM156" s="203" t="s">
        <v>806</v>
      </c>
    </row>
    <row r="157" spans="1:65" s="13" customFormat="1" x14ac:dyDescent="0.2">
      <c r="B157" s="205"/>
      <c r="C157" s="206"/>
      <c r="D157" s="207" t="s">
        <v>157</v>
      </c>
      <c r="E157" s="208" t="s">
        <v>1</v>
      </c>
      <c r="F157" s="209" t="s">
        <v>807</v>
      </c>
      <c r="G157" s="206"/>
      <c r="H157" s="210">
        <v>0.05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157</v>
      </c>
      <c r="AU157" s="216" t="s">
        <v>83</v>
      </c>
      <c r="AV157" s="13" t="s">
        <v>83</v>
      </c>
      <c r="AW157" s="13" t="s">
        <v>30</v>
      </c>
      <c r="AX157" s="13" t="s">
        <v>73</v>
      </c>
      <c r="AY157" s="216" t="s">
        <v>147</v>
      </c>
    </row>
    <row r="158" spans="1:65" s="14" customFormat="1" x14ac:dyDescent="0.2">
      <c r="B158" s="217"/>
      <c r="C158" s="218"/>
      <c r="D158" s="207" t="s">
        <v>157</v>
      </c>
      <c r="E158" s="219" t="s">
        <v>1</v>
      </c>
      <c r="F158" s="220" t="s">
        <v>164</v>
      </c>
      <c r="G158" s="218"/>
      <c r="H158" s="221">
        <v>0.05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157</v>
      </c>
      <c r="AU158" s="227" t="s">
        <v>83</v>
      </c>
      <c r="AV158" s="14" t="s">
        <v>155</v>
      </c>
      <c r="AW158" s="14" t="s">
        <v>30</v>
      </c>
      <c r="AX158" s="14" t="s">
        <v>81</v>
      </c>
      <c r="AY158" s="227" t="s">
        <v>147</v>
      </c>
    </row>
    <row r="159" spans="1:65" s="2" customFormat="1" ht="114.95" customHeight="1" x14ac:dyDescent="0.2">
      <c r="A159" s="34"/>
      <c r="B159" s="35"/>
      <c r="C159" s="192" t="s">
        <v>219</v>
      </c>
      <c r="D159" s="192" t="s">
        <v>150</v>
      </c>
      <c r="E159" s="193" t="s">
        <v>682</v>
      </c>
      <c r="F159" s="194" t="s">
        <v>683</v>
      </c>
      <c r="G159" s="195" t="s">
        <v>222</v>
      </c>
      <c r="H159" s="196">
        <v>6</v>
      </c>
      <c r="I159" s="197"/>
      <c r="J159" s="198">
        <f>ROUND(I159*H159,2)</f>
        <v>0</v>
      </c>
      <c r="K159" s="194" t="s">
        <v>154</v>
      </c>
      <c r="L159" s="39"/>
      <c r="M159" s="199" t="s">
        <v>1</v>
      </c>
      <c r="N159" s="200" t="s">
        <v>38</v>
      </c>
      <c r="O159" s="7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155</v>
      </c>
      <c r="AT159" s="203" t="s">
        <v>150</v>
      </c>
      <c r="AU159" s="203" t="s">
        <v>83</v>
      </c>
      <c r="AY159" s="17" t="s">
        <v>147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81</v>
      </c>
      <c r="BK159" s="204">
        <f>ROUND(I159*H159,2)</f>
        <v>0</v>
      </c>
      <c r="BL159" s="17" t="s">
        <v>155</v>
      </c>
      <c r="BM159" s="203" t="s">
        <v>808</v>
      </c>
    </row>
    <row r="160" spans="1:65" s="13" customFormat="1" x14ac:dyDescent="0.2">
      <c r="B160" s="205"/>
      <c r="C160" s="206"/>
      <c r="D160" s="207" t="s">
        <v>157</v>
      </c>
      <c r="E160" s="208" t="s">
        <v>1</v>
      </c>
      <c r="F160" s="209" t="s">
        <v>190</v>
      </c>
      <c r="G160" s="206"/>
      <c r="H160" s="210">
        <v>6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83</v>
      </c>
      <c r="AV160" s="13" t="s">
        <v>83</v>
      </c>
      <c r="AW160" s="13" t="s">
        <v>30</v>
      </c>
      <c r="AX160" s="13" t="s">
        <v>73</v>
      </c>
      <c r="AY160" s="216" t="s">
        <v>147</v>
      </c>
    </row>
    <row r="161" spans="1:65" s="14" customFormat="1" x14ac:dyDescent="0.2">
      <c r="B161" s="217"/>
      <c r="C161" s="218"/>
      <c r="D161" s="207" t="s">
        <v>157</v>
      </c>
      <c r="E161" s="219" t="s">
        <v>1</v>
      </c>
      <c r="F161" s="220" t="s">
        <v>164</v>
      </c>
      <c r="G161" s="218"/>
      <c r="H161" s="221">
        <v>6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157</v>
      </c>
      <c r="AU161" s="227" t="s">
        <v>83</v>
      </c>
      <c r="AV161" s="14" t="s">
        <v>155</v>
      </c>
      <c r="AW161" s="14" t="s">
        <v>30</v>
      </c>
      <c r="AX161" s="14" t="s">
        <v>81</v>
      </c>
      <c r="AY161" s="227" t="s">
        <v>147</v>
      </c>
    </row>
    <row r="162" spans="1:65" s="2" customFormat="1" ht="16.5" customHeight="1" x14ac:dyDescent="0.2">
      <c r="A162" s="34"/>
      <c r="B162" s="35"/>
      <c r="C162" s="228" t="s">
        <v>225</v>
      </c>
      <c r="D162" s="228" t="s">
        <v>176</v>
      </c>
      <c r="E162" s="229" t="s">
        <v>685</v>
      </c>
      <c r="F162" s="230" t="s">
        <v>686</v>
      </c>
      <c r="G162" s="231" t="s">
        <v>185</v>
      </c>
      <c r="H162" s="232">
        <v>9.6</v>
      </c>
      <c r="I162" s="233"/>
      <c r="J162" s="234">
        <f>ROUND(I162*H162,2)</f>
        <v>0</v>
      </c>
      <c r="K162" s="230" t="s">
        <v>154</v>
      </c>
      <c r="L162" s="235"/>
      <c r="M162" s="236" t="s">
        <v>1</v>
      </c>
      <c r="N162" s="237" t="s">
        <v>38</v>
      </c>
      <c r="O162" s="7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180</v>
      </c>
      <c r="AT162" s="203" t="s">
        <v>176</v>
      </c>
      <c r="AU162" s="203" t="s">
        <v>83</v>
      </c>
      <c r="AY162" s="17" t="s">
        <v>147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81</v>
      </c>
      <c r="BK162" s="204">
        <f>ROUND(I162*H162,2)</f>
        <v>0</v>
      </c>
      <c r="BL162" s="17" t="s">
        <v>155</v>
      </c>
      <c r="BM162" s="203" t="s">
        <v>809</v>
      </c>
    </row>
    <row r="163" spans="1:65" s="13" customFormat="1" x14ac:dyDescent="0.2">
      <c r="B163" s="205"/>
      <c r="C163" s="206"/>
      <c r="D163" s="207" t="s">
        <v>157</v>
      </c>
      <c r="E163" s="208" t="s">
        <v>1</v>
      </c>
      <c r="F163" s="209" t="s">
        <v>810</v>
      </c>
      <c r="G163" s="206"/>
      <c r="H163" s="210">
        <v>9.6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157</v>
      </c>
      <c r="AU163" s="216" t="s">
        <v>83</v>
      </c>
      <c r="AV163" s="13" t="s">
        <v>83</v>
      </c>
      <c r="AW163" s="13" t="s">
        <v>30</v>
      </c>
      <c r="AX163" s="13" t="s">
        <v>73</v>
      </c>
      <c r="AY163" s="216" t="s">
        <v>147</v>
      </c>
    </row>
    <row r="164" spans="1:65" s="14" customFormat="1" x14ac:dyDescent="0.2">
      <c r="B164" s="217"/>
      <c r="C164" s="218"/>
      <c r="D164" s="207" t="s">
        <v>157</v>
      </c>
      <c r="E164" s="219" t="s">
        <v>1</v>
      </c>
      <c r="F164" s="220" t="s">
        <v>164</v>
      </c>
      <c r="G164" s="218"/>
      <c r="H164" s="221">
        <v>9.6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157</v>
      </c>
      <c r="AU164" s="227" t="s">
        <v>83</v>
      </c>
      <c r="AV164" s="14" t="s">
        <v>155</v>
      </c>
      <c r="AW164" s="14" t="s">
        <v>30</v>
      </c>
      <c r="AX164" s="14" t="s">
        <v>81</v>
      </c>
      <c r="AY164" s="227" t="s">
        <v>147</v>
      </c>
    </row>
    <row r="165" spans="1:65" s="2" customFormat="1" ht="62.65" customHeight="1" x14ac:dyDescent="0.2">
      <c r="A165" s="34"/>
      <c r="B165" s="35"/>
      <c r="C165" s="192" t="s">
        <v>230</v>
      </c>
      <c r="D165" s="192" t="s">
        <v>150</v>
      </c>
      <c r="E165" s="193" t="s">
        <v>689</v>
      </c>
      <c r="F165" s="194" t="s">
        <v>690</v>
      </c>
      <c r="G165" s="195" t="s">
        <v>185</v>
      </c>
      <c r="H165" s="196">
        <v>9.6</v>
      </c>
      <c r="I165" s="197"/>
      <c r="J165" s="198">
        <f>ROUND(I165*H165,2)</f>
        <v>0</v>
      </c>
      <c r="K165" s="194" t="s">
        <v>154</v>
      </c>
      <c r="L165" s="39"/>
      <c r="M165" s="199" t="s">
        <v>1</v>
      </c>
      <c r="N165" s="200" t="s">
        <v>38</v>
      </c>
      <c r="O165" s="71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155</v>
      </c>
      <c r="AT165" s="203" t="s">
        <v>150</v>
      </c>
      <c r="AU165" s="203" t="s">
        <v>83</v>
      </c>
      <c r="AY165" s="17" t="s">
        <v>147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81</v>
      </c>
      <c r="BK165" s="204">
        <f>ROUND(I165*H165,2)</f>
        <v>0</v>
      </c>
      <c r="BL165" s="17" t="s">
        <v>155</v>
      </c>
      <c r="BM165" s="203" t="s">
        <v>811</v>
      </c>
    </row>
    <row r="166" spans="1:65" s="13" customFormat="1" x14ac:dyDescent="0.2">
      <c r="B166" s="205"/>
      <c r="C166" s="206"/>
      <c r="D166" s="207" t="s">
        <v>157</v>
      </c>
      <c r="E166" s="208" t="s">
        <v>1</v>
      </c>
      <c r="F166" s="209" t="s">
        <v>810</v>
      </c>
      <c r="G166" s="206"/>
      <c r="H166" s="210">
        <v>9.6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83</v>
      </c>
      <c r="AV166" s="13" t="s">
        <v>83</v>
      </c>
      <c r="AW166" s="13" t="s">
        <v>30</v>
      </c>
      <c r="AX166" s="13" t="s">
        <v>73</v>
      </c>
      <c r="AY166" s="216" t="s">
        <v>147</v>
      </c>
    </row>
    <row r="167" spans="1:65" s="14" customFormat="1" x14ac:dyDescent="0.2">
      <c r="B167" s="217"/>
      <c r="C167" s="218"/>
      <c r="D167" s="207" t="s">
        <v>157</v>
      </c>
      <c r="E167" s="219" t="s">
        <v>1</v>
      </c>
      <c r="F167" s="220" t="s">
        <v>164</v>
      </c>
      <c r="G167" s="218"/>
      <c r="H167" s="221">
        <v>9.6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157</v>
      </c>
      <c r="AU167" s="227" t="s">
        <v>83</v>
      </c>
      <c r="AV167" s="14" t="s">
        <v>155</v>
      </c>
      <c r="AW167" s="14" t="s">
        <v>30</v>
      </c>
      <c r="AX167" s="14" t="s">
        <v>81</v>
      </c>
      <c r="AY167" s="227" t="s">
        <v>147</v>
      </c>
    </row>
    <row r="168" spans="1:65" s="2" customFormat="1" ht="49.15" customHeight="1" x14ac:dyDescent="0.2">
      <c r="A168" s="34"/>
      <c r="B168" s="35"/>
      <c r="C168" s="192" t="s">
        <v>244</v>
      </c>
      <c r="D168" s="192" t="s">
        <v>150</v>
      </c>
      <c r="E168" s="193" t="s">
        <v>692</v>
      </c>
      <c r="F168" s="194" t="s">
        <v>693</v>
      </c>
      <c r="G168" s="195" t="s">
        <v>185</v>
      </c>
      <c r="H168" s="196">
        <v>19</v>
      </c>
      <c r="I168" s="197"/>
      <c r="J168" s="198">
        <f>ROUND(I168*H168,2)</f>
        <v>0</v>
      </c>
      <c r="K168" s="194" t="s">
        <v>154</v>
      </c>
      <c r="L168" s="39"/>
      <c r="M168" s="199" t="s">
        <v>1</v>
      </c>
      <c r="N168" s="200" t="s">
        <v>38</v>
      </c>
      <c r="O168" s="7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155</v>
      </c>
      <c r="AT168" s="203" t="s">
        <v>150</v>
      </c>
      <c r="AU168" s="203" t="s">
        <v>83</v>
      </c>
      <c r="AY168" s="17" t="s">
        <v>147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81</v>
      </c>
      <c r="BK168" s="204">
        <f>ROUND(I168*H168,2)</f>
        <v>0</v>
      </c>
      <c r="BL168" s="17" t="s">
        <v>155</v>
      </c>
      <c r="BM168" s="203" t="s">
        <v>812</v>
      </c>
    </row>
    <row r="169" spans="1:65" s="13" customFormat="1" x14ac:dyDescent="0.2">
      <c r="B169" s="205"/>
      <c r="C169" s="206"/>
      <c r="D169" s="207" t="s">
        <v>157</v>
      </c>
      <c r="E169" s="208" t="s">
        <v>1</v>
      </c>
      <c r="F169" s="209" t="s">
        <v>813</v>
      </c>
      <c r="G169" s="206"/>
      <c r="H169" s="210">
        <v>19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157</v>
      </c>
      <c r="AU169" s="216" t="s">
        <v>83</v>
      </c>
      <c r="AV169" s="13" t="s">
        <v>83</v>
      </c>
      <c r="AW169" s="13" t="s">
        <v>30</v>
      </c>
      <c r="AX169" s="13" t="s">
        <v>73</v>
      </c>
      <c r="AY169" s="216" t="s">
        <v>147</v>
      </c>
    </row>
    <row r="170" spans="1:65" s="14" customFormat="1" x14ac:dyDescent="0.2">
      <c r="B170" s="217"/>
      <c r="C170" s="218"/>
      <c r="D170" s="207" t="s">
        <v>157</v>
      </c>
      <c r="E170" s="219" t="s">
        <v>1</v>
      </c>
      <c r="F170" s="220" t="s">
        <v>164</v>
      </c>
      <c r="G170" s="218"/>
      <c r="H170" s="221">
        <v>19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157</v>
      </c>
      <c r="AU170" s="227" t="s">
        <v>83</v>
      </c>
      <c r="AV170" s="14" t="s">
        <v>155</v>
      </c>
      <c r="AW170" s="14" t="s">
        <v>30</v>
      </c>
      <c r="AX170" s="14" t="s">
        <v>81</v>
      </c>
      <c r="AY170" s="227" t="s">
        <v>147</v>
      </c>
    </row>
    <row r="171" spans="1:65" s="2" customFormat="1" ht="37.9" customHeight="1" x14ac:dyDescent="0.2">
      <c r="A171" s="34"/>
      <c r="B171" s="35"/>
      <c r="C171" s="192" t="s">
        <v>8</v>
      </c>
      <c r="D171" s="192" t="s">
        <v>150</v>
      </c>
      <c r="E171" s="193" t="s">
        <v>696</v>
      </c>
      <c r="F171" s="194" t="s">
        <v>697</v>
      </c>
      <c r="G171" s="195" t="s">
        <v>185</v>
      </c>
      <c r="H171" s="196">
        <v>80</v>
      </c>
      <c r="I171" s="197"/>
      <c r="J171" s="198">
        <f>ROUND(I171*H171,2)</f>
        <v>0</v>
      </c>
      <c r="K171" s="194" t="s">
        <v>154</v>
      </c>
      <c r="L171" s="39"/>
      <c r="M171" s="199" t="s">
        <v>1</v>
      </c>
      <c r="N171" s="200" t="s">
        <v>38</v>
      </c>
      <c r="O171" s="71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155</v>
      </c>
      <c r="AT171" s="203" t="s">
        <v>150</v>
      </c>
      <c r="AU171" s="203" t="s">
        <v>83</v>
      </c>
      <c r="AY171" s="17" t="s">
        <v>147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81</v>
      </c>
      <c r="BK171" s="204">
        <f>ROUND(I171*H171,2)</f>
        <v>0</v>
      </c>
      <c r="BL171" s="17" t="s">
        <v>155</v>
      </c>
      <c r="BM171" s="203" t="s">
        <v>814</v>
      </c>
    </row>
    <row r="172" spans="1:65" s="13" customFormat="1" x14ac:dyDescent="0.2">
      <c r="B172" s="205"/>
      <c r="C172" s="206"/>
      <c r="D172" s="207" t="s">
        <v>157</v>
      </c>
      <c r="E172" s="208" t="s">
        <v>1</v>
      </c>
      <c r="F172" s="209" t="s">
        <v>815</v>
      </c>
      <c r="G172" s="206"/>
      <c r="H172" s="210">
        <v>80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83</v>
      </c>
      <c r="AV172" s="13" t="s">
        <v>83</v>
      </c>
      <c r="AW172" s="13" t="s">
        <v>30</v>
      </c>
      <c r="AX172" s="13" t="s">
        <v>73</v>
      </c>
      <c r="AY172" s="216" t="s">
        <v>147</v>
      </c>
    </row>
    <row r="173" spans="1:65" s="14" customFormat="1" x14ac:dyDescent="0.2">
      <c r="B173" s="217"/>
      <c r="C173" s="218"/>
      <c r="D173" s="207" t="s">
        <v>157</v>
      </c>
      <c r="E173" s="219" t="s">
        <v>1</v>
      </c>
      <c r="F173" s="220" t="s">
        <v>164</v>
      </c>
      <c r="G173" s="218"/>
      <c r="H173" s="221">
        <v>80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157</v>
      </c>
      <c r="AU173" s="227" t="s">
        <v>83</v>
      </c>
      <c r="AV173" s="14" t="s">
        <v>155</v>
      </c>
      <c r="AW173" s="14" t="s">
        <v>30</v>
      </c>
      <c r="AX173" s="14" t="s">
        <v>81</v>
      </c>
      <c r="AY173" s="227" t="s">
        <v>147</v>
      </c>
    </row>
    <row r="174" spans="1:65" s="2" customFormat="1" ht="55.5" customHeight="1" x14ac:dyDescent="0.2">
      <c r="A174" s="34"/>
      <c r="B174" s="35"/>
      <c r="C174" s="192" t="s">
        <v>255</v>
      </c>
      <c r="D174" s="192" t="s">
        <v>150</v>
      </c>
      <c r="E174" s="193" t="s">
        <v>700</v>
      </c>
      <c r="F174" s="194" t="s">
        <v>701</v>
      </c>
      <c r="G174" s="195" t="s">
        <v>153</v>
      </c>
      <c r="H174" s="196">
        <v>152</v>
      </c>
      <c r="I174" s="197"/>
      <c r="J174" s="198">
        <f>ROUND(I174*H174,2)</f>
        <v>0</v>
      </c>
      <c r="K174" s="194" t="s">
        <v>154</v>
      </c>
      <c r="L174" s="39"/>
      <c r="M174" s="199" t="s">
        <v>1</v>
      </c>
      <c r="N174" s="200" t="s">
        <v>38</v>
      </c>
      <c r="O174" s="7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155</v>
      </c>
      <c r="AT174" s="203" t="s">
        <v>150</v>
      </c>
      <c r="AU174" s="203" t="s">
        <v>83</v>
      </c>
      <c r="AY174" s="17" t="s">
        <v>147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81</v>
      </c>
      <c r="BK174" s="204">
        <f>ROUND(I174*H174,2)</f>
        <v>0</v>
      </c>
      <c r="BL174" s="17" t="s">
        <v>155</v>
      </c>
      <c r="BM174" s="203" t="s">
        <v>816</v>
      </c>
    </row>
    <row r="175" spans="1:65" s="13" customFormat="1" x14ac:dyDescent="0.2">
      <c r="B175" s="205"/>
      <c r="C175" s="206"/>
      <c r="D175" s="207" t="s">
        <v>157</v>
      </c>
      <c r="E175" s="208" t="s">
        <v>1</v>
      </c>
      <c r="F175" s="209" t="s">
        <v>817</v>
      </c>
      <c r="G175" s="206"/>
      <c r="H175" s="210">
        <v>152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83</v>
      </c>
      <c r="AV175" s="13" t="s">
        <v>83</v>
      </c>
      <c r="AW175" s="13" t="s">
        <v>30</v>
      </c>
      <c r="AX175" s="13" t="s">
        <v>73</v>
      </c>
      <c r="AY175" s="216" t="s">
        <v>147</v>
      </c>
    </row>
    <row r="176" spans="1:65" s="14" customFormat="1" x14ac:dyDescent="0.2">
      <c r="B176" s="217"/>
      <c r="C176" s="218"/>
      <c r="D176" s="207" t="s">
        <v>157</v>
      </c>
      <c r="E176" s="219" t="s">
        <v>1</v>
      </c>
      <c r="F176" s="220" t="s">
        <v>164</v>
      </c>
      <c r="G176" s="218"/>
      <c r="H176" s="221">
        <v>152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157</v>
      </c>
      <c r="AU176" s="227" t="s">
        <v>83</v>
      </c>
      <c r="AV176" s="14" t="s">
        <v>155</v>
      </c>
      <c r="AW176" s="14" t="s">
        <v>30</v>
      </c>
      <c r="AX176" s="14" t="s">
        <v>81</v>
      </c>
      <c r="AY176" s="227" t="s">
        <v>147</v>
      </c>
    </row>
    <row r="177" spans="1:65" s="2" customFormat="1" ht="21.75" customHeight="1" x14ac:dyDescent="0.2">
      <c r="A177" s="34"/>
      <c r="B177" s="35"/>
      <c r="C177" s="228" t="s">
        <v>378</v>
      </c>
      <c r="D177" s="228" t="s">
        <v>176</v>
      </c>
      <c r="E177" s="229" t="s">
        <v>704</v>
      </c>
      <c r="F177" s="230" t="s">
        <v>705</v>
      </c>
      <c r="G177" s="231" t="s">
        <v>179</v>
      </c>
      <c r="H177" s="232">
        <v>42.607999999999997</v>
      </c>
      <c r="I177" s="233"/>
      <c r="J177" s="234">
        <f>ROUND(I177*H177,2)</f>
        <v>0</v>
      </c>
      <c r="K177" s="230" t="s">
        <v>154</v>
      </c>
      <c r="L177" s="235"/>
      <c r="M177" s="236" t="s">
        <v>1</v>
      </c>
      <c r="N177" s="237" t="s">
        <v>38</v>
      </c>
      <c r="O177" s="71"/>
      <c r="P177" s="201">
        <f>O177*H177</f>
        <v>0</v>
      </c>
      <c r="Q177" s="201">
        <v>1</v>
      </c>
      <c r="R177" s="201">
        <f>Q177*H177</f>
        <v>42.607999999999997</v>
      </c>
      <c r="S177" s="201">
        <v>0</v>
      </c>
      <c r="T177" s="20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180</v>
      </c>
      <c r="AT177" s="203" t="s">
        <v>176</v>
      </c>
      <c r="AU177" s="203" t="s">
        <v>83</v>
      </c>
      <c r="AY177" s="17" t="s">
        <v>147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7" t="s">
        <v>81</v>
      </c>
      <c r="BK177" s="204">
        <f>ROUND(I177*H177,2)</f>
        <v>0</v>
      </c>
      <c r="BL177" s="17" t="s">
        <v>155</v>
      </c>
      <c r="BM177" s="203" t="s">
        <v>818</v>
      </c>
    </row>
    <row r="178" spans="1:65" s="13" customFormat="1" x14ac:dyDescent="0.2">
      <c r="B178" s="205"/>
      <c r="C178" s="206"/>
      <c r="D178" s="207" t="s">
        <v>157</v>
      </c>
      <c r="E178" s="208" t="s">
        <v>1</v>
      </c>
      <c r="F178" s="209" t="s">
        <v>819</v>
      </c>
      <c r="G178" s="206"/>
      <c r="H178" s="210">
        <v>42.607999999999997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157</v>
      </c>
      <c r="AU178" s="216" t="s">
        <v>83</v>
      </c>
      <c r="AV178" s="13" t="s">
        <v>83</v>
      </c>
      <c r="AW178" s="13" t="s">
        <v>30</v>
      </c>
      <c r="AX178" s="13" t="s">
        <v>73</v>
      </c>
      <c r="AY178" s="216" t="s">
        <v>147</v>
      </c>
    </row>
    <row r="179" spans="1:65" s="14" customFormat="1" x14ac:dyDescent="0.2">
      <c r="B179" s="217"/>
      <c r="C179" s="218"/>
      <c r="D179" s="207" t="s">
        <v>157</v>
      </c>
      <c r="E179" s="219" t="s">
        <v>1</v>
      </c>
      <c r="F179" s="220" t="s">
        <v>164</v>
      </c>
      <c r="G179" s="218"/>
      <c r="H179" s="221">
        <v>42.607999999999997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157</v>
      </c>
      <c r="AU179" s="227" t="s">
        <v>83</v>
      </c>
      <c r="AV179" s="14" t="s">
        <v>155</v>
      </c>
      <c r="AW179" s="14" t="s">
        <v>30</v>
      </c>
      <c r="AX179" s="14" t="s">
        <v>81</v>
      </c>
      <c r="AY179" s="227" t="s">
        <v>147</v>
      </c>
    </row>
    <row r="180" spans="1:65" s="2" customFormat="1" ht="24.2" customHeight="1" x14ac:dyDescent="0.2">
      <c r="A180" s="34"/>
      <c r="B180" s="35"/>
      <c r="C180" s="228" t="s">
        <v>383</v>
      </c>
      <c r="D180" s="228" t="s">
        <v>176</v>
      </c>
      <c r="E180" s="229" t="s">
        <v>529</v>
      </c>
      <c r="F180" s="230" t="s">
        <v>530</v>
      </c>
      <c r="G180" s="231" t="s">
        <v>179</v>
      </c>
      <c r="H180" s="232">
        <v>14.202999999999999</v>
      </c>
      <c r="I180" s="233"/>
      <c r="J180" s="234">
        <f>ROUND(I180*H180,2)</f>
        <v>0</v>
      </c>
      <c r="K180" s="230" t="s">
        <v>154</v>
      </c>
      <c r="L180" s="235"/>
      <c r="M180" s="236" t="s">
        <v>1</v>
      </c>
      <c r="N180" s="237" t="s">
        <v>38</v>
      </c>
      <c r="O180" s="71"/>
      <c r="P180" s="201">
        <f>O180*H180</f>
        <v>0</v>
      </c>
      <c r="Q180" s="201">
        <v>1</v>
      </c>
      <c r="R180" s="201">
        <f>Q180*H180</f>
        <v>14.202999999999999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180</v>
      </c>
      <c r="AT180" s="203" t="s">
        <v>176</v>
      </c>
      <c r="AU180" s="203" t="s">
        <v>83</v>
      </c>
      <c r="AY180" s="17" t="s">
        <v>147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81</v>
      </c>
      <c r="BK180" s="204">
        <f>ROUND(I180*H180,2)</f>
        <v>0</v>
      </c>
      <c r="BL180" s="17" t="s">
        <v>155</v>
      </c>
      <c r="BM180" s="203" t="s">
        <v>820</v>
      </c>
    </row>
    <row r="181" spans="1:65" s="13" customFormat="1" x14ac:dyDescent="0.2">
      <c r="B181" s="205"/>
      <c r="C181" s="206"/>
      <c r="D181" s="207" t="s">
        <v>157</v>
      </c>
      <c r="E181" s="208" t="s">
        <v>1</v>
      </c>
      <c r="F181" s="209" t="s">
        <v>821</v>
      </c>
      <c r="G181" s="206"/>
      <c r="H181" s="210">
        <v>14.202999999999999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157</v>
      </c>
      <c r="AU181" s="216" t="s">
        <v>83</v>
      </c>
      <c r="AV181" s="13" t="s">
        <v>83</v>
      </c>
      <c r="AW181" s="13" t="s">
        <v>30</v>
      </c>
      <c r="AX181" s="13" t="s">
        <v>73</v>
      </c>
      <c r="AY181" s="216" t="s">
        <v>147</v>
      </c>
    </row>
    <row r="182" spans="1:65" s="14" customFormat="1" x14ac:dyDescent="0.2">
      <c r="B182" s="217"/>
      <c r="C182" s="218"/>
      <c r="D182" s="207" t="s">
        <v>157</v>
      </c>
      <c r="E182" s="219" t="s">
        <v>1</v>
      </c>
      <c r="F182" s="220" t="s">
        <v>164</v>
      </c>
      <c r="G182" s="218"/>
      <c r="H182" s="221">
        <v>14.202999999999999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157</v>
      </c>
      <c r="AU182" s="227" t="s">
        <v>83</v>
      </c>
      <c r="AV182" s="14" t="s">
        <v>155</v>
      </c>
      <c r="AW182" s="14" t="s">
        <v>30</v>
      </c>
      <c r="AX182" s="14" t="s">
        <v>81</v>
      </c>
      <c r="AY182" s="227" t="s">
        <v>147</v>
      </c>
    </row>
    <row r="183" spans="1:65" s="2" customFormat="1" ht="16.5" customHeight="1" x14ac:dyDescent="0.2">
      <c r="A183" s="34"/>
      <c r="B183" s="35"/>
      <c r="C183" s="228" t="s">
        <v>266</v>
      </c>
      <c r="D183" s="228" t="s">
        <v>176</v>
      </c>
      <c r="E183" s="229" t="s">
        <v>822</v>
      </c>
      <c r="F183" s="230" t="s">
        <v>823</v>
      </c>
      <c r="G183" s="231" t="s">
        <v>153</v>
      </c>
      <c r="H183" s="232">
        <v>24</v>
      </c>
      <c r="I183" s="233"/>
      <c r="J183" s="234">
        <f>ROUND(I183*H183,2)</f>
        <v>0</v>
      </c>
      <c r="K183" s="230" t="s">
        <v>154</v>
      </c>
      <c r="L183" s="235"/>
      <c r="M183" s="236" t="s">
        <v>1</v>
      </c>
      <c r="N183" s="237" t="s">
        <v>38</v>
      </c>
      <c r="O183" s="71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180</v>
      </c>
      <c r="AT183" s="203" t="s">
        <v>176</v>
      </c>
      <c r="AU183" s="203" t="s">
        <v>83</v>
      </c>
      <c r="AY183" s="17" t="s">
        <v>147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81</v>
      </c>
      <c r="BK183" s="204">
        <f>ROUND(I183*H183,2)</f>
        <v>0</v>
      </c>
      <c r="BL183" s="17" t="s">
        <v>155</v>
      </c>
      <c r="BM183" s="203" t="s">
        <v>824</v>
      </c>
    </row>
    <row r="184" spans="1:65" s="13" customFormat="1" x14ac:dyDescent="0.2">
      <c r="B184" s="205"/>
      <c r="C184" s="206"/>
      <c r="D184" s="207" t="s">
        <v>157</v>
      </c>
      <c r="E184" s="208" t="s">
        <v>1</v>
      </c>
      <c r="F184" s="209" t="s">
        <v>825</v>
      </c>
      <c r="G184" s="206"/>
      <c r="H184" s="210">
        <v>24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157</v>
      </c>
      <c r="AU184" s="216" t="s">
        <v>83</v>
      </c>
      <c r="AV184" s="13" t="s">
        <v>83</v>
      </c>
      <c r="AW184" s="13" t="s">
        <v>30</v>
      </c>
      <c r="AX184" s="13" t="s">
        <v>73</v>
      </c>
      <c r="AY184" s="216" t="s">
        <v>147</v>
      </c>
    </row>
    <row r="185" spans="1:65" s="14" customFormat="1" x14ac:dyDescent="0.2">
      <c r="B185" s="217"/>
      <c r="C185" s="218"/>
      <c r="D185" s="207" t="s">
        <v>157</v>
      </c>
      <c r="E185" s="219" t="s">
        <v>1</v>
      </c>
      <c r="F185" s="220" t="s">
        <v>164</v>
      </c>
      <c r="G185" s="218"/>
      <c r="H185" s="221">
        <v>24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157</v>
      </c>
      <c r="AU185" s="227" t="s">
        <v>83</v>
      </c>
      <c r="AV185" s="14" t="s">
        <v>155</v>
      </c>
      <c r="AW185" s="14" t="s">
        <v>30</v>
      </c>
      <c r="AX185" s="14" t="s">
        <v>81</v>
      </c>
      <c r="AY185" s="227" t="s">
        <v>147</v>
      </c>
    </row>
    <row r="186" spans="1:65" s="2" customFormat="1" ht="16.5" customHeight="1" x14ac:dyDescent="0.2">
      <c r="A186" s="34"/>
      <c r="B186" s="35"/>
      <c r="C186" s="228" t="s">
        <v>165</v>
      </c>
      <c r="D186" s="228" t="s">
        <v>176</v>
      </c>
      <c r="E186" s="229" t="s">
        <v>826</v>
      </c>
      <c r="F186" s="230" t="s">
        <v>827</v>
      </c>
      <c r="G186" s="231" t="s">
        <v>153</v>
      </c>
      <c r="H186" s="232">
        <v>1</v>
      </c>
      <c r="I186" s="233"/>
      <c r="J186" s="234">
        <f>ROUND(I186*H186,2)</f>
        <v>0</v>
      </c>
      <c r="K186" s="230" t="s">
        <v>154</v>
      </c>
      <c r="L186" s="235"/>
      <c r="M186" s="236" t="s">
        <v>1</v>
      </c>
      <c r="N186" s="237" t="s">
        <v>38</v>
      </c>
      <c r="O186" s="71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180</v>
      </c>
      <c r="AT186" s="203" t="s">
        <v>176</v>
      </c>
      <c r="AU186" s="203" t="s">
        <v>83</v>
      </c>
      <c r="AY186" s="17" t="s">
        <v>147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81</v>
      </c>
      <c r="BK186" s="204">
        <f>ROUND(I186*H186,2)</f>
        <v>0</v>
      </c>
      <c r="BL186" s="17" t="s">
        <v>155</v>
      </c>
      <c r="BM186" s="203" t="s">
        <v>828</v>
      </c>
    </row>
    <row r="187" spans="1:65" s="13" customFormat="1" x14ac:dyDescent="0.2">
      <c r="B187" s="205"/>
      <c r="C187" s="206"/>
      <c r="D187" s="207" t="s">
        <v>157</v>
      </c>
      <c r="E187" s="208" t="s">
        <v>1</v>
      </c>
      <c r="F187" s="209" t="s">
        <v>81</v>
      </c>
      <c r="G187" s="206"/>
      <c r="H187" s="210">
        <v>1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157</v>
      </c>
      <c r="AU187" s="216" t="s">
        <v>83</v>
      </c>
      <c r="AV187" s="13" t="s">
        <v>83</v>
      </c>
      <c r="AW187" s="13" t="s">
        <v>30</v>
      </c>
      <c r="AX187" s="13" t="s">
        <v>73</v>
      </c>
      <c r="AY187" s="216" t="s">
        <v>147</v>
      </c>
    </row>
    <row r="188" spans="1:65" s="14" customFormat="1" x14ac:dyDescent="0.2">
      <c r="B188" s="217"/>
      <c r="C188" s="218"/>
      <c r="D188" s="207" t="s">
        <v>157</v>
      </c>
      <c r="E188" s="219" t="s">
        <v>1</v>
      </c>
      <c r="F188" s="220" t="s">
        <v>164</v>
      </c>
      <c r="G188" s="218"/>
      <c r="H188" s="221">
        <v>1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157</v>
      </c>
      <c r="AU188" s="227" t="s">
        <v>83</v>
      </c>
      <c r="AV188" s="14" t="s">
        <v>155</v>
      </c>
      <c r="AW188" s="14" t="s">
        <v>30</v>
      </c>
      <c r="AX188" s="14" t="s">
        <v>81</v>
      </c>
      <c r="AY188" s="227" t="s">
        <v>147</v>
      </c>
    </row>
    <row r="189" spans="1:65" s="2" customFormat="1" ht="78" customHeight="1" x14ac:dyDescent="0.2">
      <c r="A189" s="34"/>
      <c r="B189" s="35"/>
      <c r="C189" s="192" t="s">
        <v>7</v>
      </c>
      <c r="D189" s="192" t="s">
        <v>150</v>
      </c>
      <c r="E189" s="193" t="s">
        <v>710</v>
      </c>
      <c r="F189" s="194" t="s">
        <v>711</v>
      </c>
      <c r="G189" s="195" t="s">
        <v>153</v>
      </c>
      <c r="H189" s="196">
        <v>123.5</v>
      </c>
      <c r="I189" s="197"/>
      <c r="J189" s="198">
        <f>ROUND(I189*H189,2)</f>
        <v>0</v>
      </c>
      <c r="K189" s="194" t="s">
        <v>154</v>
      </c>
      <c r="L189" s="39"/>
      <c r="M189" s="199" t="s">
        <v>1</v>
      </c>
      <c r="N189" s="200" t="s">
        <v>38</v>
      </c>
      <c r="O189" s="71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155</v>
      </c>
      <c r="AT189" s="203" t="s">
        <v>150</v>
      </c>
      <c r="AU189" s="203" t="s">
        <v>83</v>
      </c>
      <c r="AY189" s="17" t="s">
        <v>147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81</v>
      </c>
      <c r="BK189" s="204">
        <f>ROUND(I189*H189,2)</f>
        <v>0</v>
      </c>
      <c r="BL189" s="17" t="s">
        <v>155</v>
      </c>
      <c r="BM189" s="203" t="s">
        <v>829</v>
      </c>
    </row>
    <row r="190" spans="1:65" s="13" customFormat="1" x14ac:dyDescent="0.2">
      <c r="B190" s="205"/>
      <c r="C190" s="206"/>
      <c r="D190" s="207" t="s">
        <v>157</v>
      </c>
      <c r="E190" s="208" t="s">
        <v>1</v>
      </c>
      <c r="F190" s="209" t="s">
        <v>830</v>
      </c>
      <c r="G190" s="206"/>
      <c r="H190" s="210">
        <v>123.5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157</v>
      </c>
      <c r="AU190" s="216" t="s">
        <v>83</v>
      </c>
      <c r="AV190" s="13" t="s">
        <v>83</v>
      </c>
      <c r="AW190" s="13" t="s">
        <v>30</v>
      </c>
      <c r="AX190" s="13" t="s">
        <v>73</v>
      </c>
      <c r="AY190" s="216" t="s">
        <v>147</v>
      </c>
    </row>
    <row r="191" spans="1:65" s="14" customFormat="1" x14ac:dyDescent="0.2">
      <c r="B191" s="217"/>
      <c r="C191" s="218"/>
      <c r="D191" s="207" t="s">
        <v>157</v>
      </c>
      <c r="E191" s="219" t="s">
        <v>1</v>
      </c>
      <c r="F191" s="220" t="s">
        <v>164</v>
      </c>
      <c r="G191" s="218"/>
      <c r="H191" s="221">
        <v>123.5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157</v>
      </c>
      <c r="AU191" s="227" t="s">
        <v>83</v>
      </c>
      <c r="AV191" s="14" t="s">
        <v>155</v>
      </c>
      <c r="AW191" s="14" t="s">
        <v>30</v>
      </c>
      <c r="AX191" s="14" t="s">
        <v>81</v>
      </c>
      <c r="AY191" s="227" t="s">
        <v>147</v>
      </c>
    </row>
    <row r="192" spans="1:65" s="2" customFormat="1" ht="55.5" customHeight="1" x14ac:dyDescent="0.2">
      <c r="A192" s="34"/>
      <c r="B192" s="35"/>
      <c r="C192" s="192" t="s">
        <v>399</v>
      </c>
      <c r="D192" s="192" t="s">
        <v>150</v>
      </c>
      <c r="E192" s="193" t="s">
        <v>634</v>
      </c>
      <c r="F192" s="194" t="s">
        <v>635</v>
      </c>
      <c r="G192" s="195" t="s">
        <v>153</v>
      </c>
      <c r="H192" s="196">
        <v>25</v>
      </c>
      <c r="I192" s="197"/>
      <c r="J192" s="198">
        <f>ROUND(I192*H192,2)</f>
        <v>0</v>
      </c>
      <c r="K192" s="194" t="s">
        <v>154</v>
      </c>
      <c r="L192" s="39"/>
      <c r="M192" s="199" t="s">
        <v>1</v>
      </c>
      <c r="N192" s="200" t="s">
        <v>38</v>
      </c>
      <c r="O192" s="71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3" t="s">
        <v>155</v>
      </c>
      <c r="AT192" s="203" t="s">
        <v>150</v>
      </c>
      <c r="AU192" s="203" t="s">
        <v>83</v>
      </c>
      <c r="AY192" s="17" t="s">
        <v>147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81</v>
      </c>
      <c r="BK192" s="204">
        <f>ROUND(I192*H192,2)</f>
        <v>0</v>
      </c>
      <c r="BL192" s="17" t="s">
        <v>155</v>
      </c>
      <c r="BM192" s="203" t="s">
        <v>831</v>
      </c>
    </row>
    <row r="193" spans="1:65" s="13" customFormat="1" x14ac:dyDescent="0.2">
      <c r="B193" s="205"/>
      <c r="C193" s="206"/>
      <c r="D193" s="207" t="s">
        <v>157</v>
      </c>
      <c r="E193" s="208" t="s">
        <v>1</v>
      </c>
      <c r="F193" s="209" t="s">
        <v>825</v>
      </c>
      <c r="G193" s="206"/>
      <c r="H193" s="210">
        <v>24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157</v>
      </c>
      <c r="AU193" s="216" t="s">
        <v>83</v>
      </c>
      <c r="AV193" s="13" t="s">
        <v>83</v>
      </c>
      <c r="AW193" s="13" t="s">
        <v>30</v>
      </c>
      <c r="AX193" s="13" t="s">
        <v>73</v>
      </c>
      <c r="AY193" s="216" t="s">
        <v>147</v>
      </c>
    </row>
    <row r="194" spans="1:65" s="13" customFormat="1" x14ac:dyDescent="0.2">
      <c r="B194" s="205"/>
      <c r="C194" s="206"/>
      <c r="D194" s="207" t="s">
        <v>157</v>
      </c>
      <c r="E194" s="208" t="s">
        <v>1</v>
      </c>
      <c r="F194" s="209" t="s">
        <v>81</v>
      </c>
      <c r="G194" s="206"/>
      <c r="H194" s="210">
        <v>1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157</v>
      </c>
      <c r="AU194" s="216" t="s">
        <v>83</v>
      </c>
      <c r="AV194" s="13" t="s">
        <v>83</v>
      </c>
      <c r="AW194" s="13" t="s">
        <v>30</v>
      </c>
      <c r="AX194" s="13" t="s">
        <v>73</v>
      </c>
      <c r="AY194" s="216" t="s">
        <v>147</v>
      </c>
    </row>
    <row r="195" spans="1:65" s="14" customFormat="1" x14ac:dyDescent="0.2">
      <c r="B195" s="217"/>
      <c r="C195" s="218"/>
      <c r="D195" s="207" t="s">
        <v>157</v>
      </c>
      <c r="E195" s="219" t="s">
        <v>1</v>
      </c>
      <c r="F195" s="220" t="s">
        <v>164</v>
      </c>
      <c r="G195" s="218"/>
      <c r="H195" s="221">
        <v>25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157</v>
      </c>
      <c r="AU195" s="227" t="s">
        <v>83</v>
      </c>
      <c r="AV195" s="14" t="s">
        <v>155</v>
      </c>
      <c r="AW195" s="14" t="s">
        <v>30</v>
      </c>
      <c r="AX195" s="14" t="s">
        <v>81</v>
      </c>
      <c r="AY195" s="227" t="s">
        <v>147</v>
      </c>
    </row>
    <row r="196" spans="1:65" s="2" customFormat="1" ht="101.25" customHeight="1" x14ac:dyDescent="0.2">
      <c r="A196" s="34"/>
      <c r="B196" s="35"/>
      <c r="C196" s="192" t="s">
        <v>489</v>
      </c>
      <c r="D196" s="192" t="s">
        <v>150</v>
      </c>
      <c r="E196" s="193" t="s">
        <v>832</v>
      </c>
      <c r="F196" s="194" t="s">
        <v>833</v>
      </c>
      <c r="G196" s="195" t="s">
        <v>185</v>
      </c>
      <c r="H196" s="196">
        <v>20</v>
      </c>
      <c r="I196" s="197"/>
      <c r="J196" s="198">
        <f>ROUND(I196*H196,2)</f>
        <v>0</v>
      </c>
      <c r="K196" s="194" t="s">
        <v>154</v>
      </c>
      <c r="L196" s="39"/>
      <c r="M196" s="199" t="s">
        <v>1</v>
      </c>
      <c r="N196" s="200" t="s">
        <v>38</v>
      </c>
      <c r="O196" s="71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3" t="s">
        <v>155</v>
      </c>
      <c r="AT196" s="203" t="s">
        <v>150</v>
      </c>
      <c r="AU196" s="203" t="s">
        <v>83</v>
      </c>
      <c r="AY196" s="17" t="s">
        <v>147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7" t="s">
        <v>81</v>
      </c>
      <c r="BK196" s="204">
        <f>ROUND(I196*H196,2)</f>
        <v>0</v>
      </c>
      <c r="BL196" s="17" t="s">
        <v>155</v>
      </c>
      <c r="BM196" s="203" t="s">
        <v>834</v>
      </c>
    </row>
    <row r="197" spans="1:65" s="13" customFormat="1" x14ac:dyDescent="0.2">
      <c r="B197" s="205"/>
      <c r="C197" s="206"/>
      <c r="D197" s="207" t="s">
        <v>157</v>
      </c>
      <c r="E197" s="208" t="s">
        <v>1</v>
      </c>
      <c r="F197" s="209" t="s">
        <v>835</v>
      </c>
      <c r="G197" s="206"/>
      <c r="H197" s="210">
        <v>20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157</v>
      </c>
      <c r="AU197" s="216" t="s">
        <v>83</v>
      </c>
      <c r="AV197" s="13" t="s">
        <v>83</v>
      </c>
      <c r="AW197" s="13" t="s">
        <v>30</v>
      </c>
      <c r="AX197" s="13" t="s">
        <v>73</v>
      </c>
      <c r="AY197" s="216" t="s">
        <v>147</v>
      </c>
    </row>
    <row r="198" spans="1:65" s="14" customFormat="1" x14ac:dyDescent="0.2">
      <c r="B198" s="217"/>
      <c r="C198" s="218"/>
      <c r="D198" s="207" t="s">
        <v>157</v>
      </c>
      <c r="E198" s="219" t="s">
        <v>1</v>
      </c>
      <c r="F198" s="220" t="s">
        <v>164</v>
      </c>
      <c r="G198" s="218"/>
      <c r="H198" s="221">
        <v>20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157</v>
      </c>
      <c r="AU198" s="227" t="s">
        <v>83</v>
      </c>
      <c r="AV198" s="14" t="s">
        <v>155</v>
      </c>
      <c r="AW198" s="14" t="s">
        <v>30</v>
      </c>
      <c r="AX198" s="14" t="s">
        <v>81</v>
      </c>
      <c r="AY198" s="227" t="s">
        <v>147</v>
      </c>
    </row>
    <row r="199" spans="1:65" s="2" customFormat="1" ht="21.75" customHeight="1" x14ac:dyDescent="0.2">
      <c r="A199" s="34"/>
      <c r="B199" s="35"/>
      <c r="C199" s="228" t="s">
        <v>413</v>
      </c>
      <c r="D199" s="228" t="s">
        <v>176</v>
      </c>
      <c r="E199" s="229" t="s">
        <v>718</v>
      </c>
      <c r="F199" s="230" t="s">
        <v>719</v>
      </c>
      <c r="G199" s="231" t="s">
        <v>168</v>
      </c>
      <c r="H199" s="232">
        <v>3.1</v>
      </c>
      <c r="I199" s="233"/>
      <c r="J199" s="234">
        <f>ROUND(I199*H199,2)</f>
        <v>0</v>
      </c>
      <c r="K199" s="230" t="s">
        <v>154</v>
      </c>
      <c r="L199" s="235"/>
      <c r="M199" s="236" t="s">
        <v>1</v>
      </c>
      <c r="N199" s="237" t="s">
        <v>38</v>
      </c>
      <c r="O199" s="71"/>
      <c r="P199" s="201">
        <f>O199*H199</f>
        <v>0</v>
      </c>
      <c r="Q199" s="201">
        <v>2.234</v>
      </c>
      <c r="R199" s="201">
        <f>Q199*H199</f>
        <v>6.9253999999999998</v>
      </c>
      <c r="S199" s="201">
        <v>0</v>
      </c>
      <c r="T199" s="20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3" t="s">
        <v>180</v>
      </c>
      <c r="AT199" s="203" t="s">
        <v>176</v>
      </c>
      <c r="AU199" s="203" t="s">
        <v>83</v>
      </c>
      <c r="AY199" s="17" t="s">
        <v>147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7" t="s">
        <v>81</v>
      </c>
      <c r="BK199" s="204">
        <f>ROUND(I199*H199,2)</f>
        <v>0</v>
      </c>
      <c r="BL199" s="17" t="s">
        <v>155</v>
      </c>
      <c r="BM199" s="203" t="s">
        <v>836</v>
      </c>
    </row>
    <row r="200" spans="1:65" s="13" customFormat="1" x14ac:dyDescent="0.2">
      <c r="B200" s="205"/>
      <c r="C200" s="206"/>
      <c r="D200" s="207" t="s">
        <v>157</v>
      </c>
      <c r="E200" s="208" t="s">
        <v>1</v>
      </c>
      <c r="F200" s="209" t="s">
        <v>837</v>
      </c>
      <c r="G200" s="206"/>
      <c r="H200" s="210">
        <v>1.6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157</v>
      </c>
      <c r="AU200" s="216" t="s">
        <v>83</v>
      </c>
      <c r="AV200" s="13" t="s">
        <v>83</v>
      </c>
      <c r="AW200" s="13" t="s">
        <v>30</v>
      </c>
      <c r="AX200" s="13" t="s">
        <v>73</v>
      </c>
      <c r="AY200" s="216" t="s">
        <v>147</v>
      </c>
    </row>
    <row r="201" spans="1:65" s="13" customFormat="1" x14ac:dyDescent="0.2">
      <c r="B201" s="205"/>
      <c r="C201" s="206"/>
      <c r="D201" s="207" t="s">
        <v>157</v>
      </c>
      <c r="E201" s="208" t="s">
        <v>1</v>
      </c>
      <c r="F201" s="209" t="s">
        <v>838</v>
      </c>
      <c r="G201" s="206"/>
      <c r="H201" s="210">
        <v>1.5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157</v>
      </c>
      <c r="AU201" s="216" t="s">
        <v>83</v>
      </c>
      <c r="AV201" s="13" t="s">
        <v>83</v>
      </c>
      <c r="AW201" s="13" t="s">
        <v>30</v>
      </c>
      <c r="AX201" s="13" t="s">
        <v>73</v>
      </c>
      <c r="AY201" s="216" t="s">
        <v>147</v>
      </c>
    </row>
    <row r="202" spans="1:65" s="14" customFormat="1" x14ac:dyDescent="0.2">
      <c r="B202" s="217"/>
      <c r="C202" s="218"/>
      <c r="D202" s="207" t="s">
        <v>157</v>
      </c>
      <c r="E202" s="219" t="s">
        <v>1</v>
      </c>
      <c r="F202" s="220" t="s">
        <v>164</v>
      </c>
      <c r="G202" s="218"/>
      <c r="H202" s="221">
        <v>3.1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157</v>
      </c>
      <c r="AU202" s="227" t="s">
        <v>83</v>
      </c>
      <c r="AV202" s="14" t="s">
        <v>155</v>
      </c>
      <c r="AW202" s="14" t="s">
        <v>30</v>
      </c>
      <c r="AX202" s="14" t="s">
        <v>81</v>
      </c>
      <c r="AY202" s="227" t="s">
        <v>147</v>
      </c>
    </row>
    <row r="203" spans="1:65" s="2" customFormat="1" ht="16.5" customHeight="1" x14ac:dyDescent="0.2">
      <c r="A203" s="34"/>
      <c r="B203" s="35"/>
      <c r="C203" s="228" t="s">
        <v>404</v>
      </c>
      <c r="D203" s="228" t="s">
        <v>176</v>
      </c>
      <c r="E203" s="229" t="s">
        <v>839</v>
      </c>
      <c r="F203" s="230" t="s">
        <v>840</v>
      </c>
      <c r="G203" s="231" t="s">
        <v>193</v>
      </c>
      <c r="H203" s="232">
        <v>20</v>
      </c>
      <c r="I203" s="233"/>
      <c r="J203" s="234">
        <f>ROUND(I203*H203,2)</f>
        <v>0</v>
      </c>
      <c r="K203" s="230" t="s">
        <v>154</v>
      </c>
      <c r="L203" s="235"/>
      <c r="M203" s="236" t="s">
        <v>1</v>
      </c>
      <c r="N203" s="237" t="s">
        <v>38</v>
      </c>
      <c r="O203" s="71"/>
      <c r="P203" s="201">
        <f>O203*H203</f>
        <v>0</v>
      </c>
      <c r="Q203" s="201">
        <v>0.93100000000000005</v>
      </c>
      <c r="R203" s="201">
        <f>Q203*H203</f>
        <v>18.62</v>
      </c>
      <c r="S203" s="201">
        <v>0</v>
      </c>
      <c r="T203" s="20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3" t="s">
        <v>180</v>
      </c>
      <c r="AT203" s="203" t="s">
        <v>176</v>
      </c>
      <c r="AU203" s="203" t="s">
        <v>83</v>
      </c>
      <c r="AY203" s="17" t="s">
        <v>147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7" t="s">
        <v>81</v>
      </c>
      <c r="BK203" s="204">
        <f>ROUND(I203*H203,2)</f>
        <v>0</v>
      </c>
      <c r="BL203" s="17" t="s">
        <v>155</v>
      </c>
      <c r="BM203" s="203" t="s">
        <v>841</v>
      </c>
    </row>
    <row r="204" spans="1:65" s="13" customFormat="1" x14ac:dyDescent="0.2">
      <c r="B204" s="205"/>
      <c r="C204" s="206"/>
      <c r="D204" s="207" t="s">
        <v>157</v>
      </c>
      <c r="E204" s="208" t="s">
        <v>1</v>
      </c>
      <c r="F204" s="209" t="s">
        <v>842</v>
      </c>
      <c r="G204" s="206"/>
      <c r="H204" s="210">
        <v>20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157</v>
      </c>
      <c r="AU204" s="216" t="s">
        <v>83</v>
      </c>
      <c r="AV204" s="13" t="s">
        <v>83</v>
      </c>
      <c r="AW204" s="13" t="s">
        <v>30</v>
      </c>
      <c r="AX204" s="13" t="s">
        <v>73</v>
      </c>
      <c r="AY204" s="216" t="s">
        <v>147</v>
      </c>
    </row>
    <row r="205" spans="1:65" s="14" customFormat="1" x14ac:dyDescent="0.2">
      <c r="B205" s="217"/>
      <c r="C205" s="218"/>
      <c r="D205" s="207" t="s">
        <v>157</v>
      </c>
      <c r="E205" s="219" t="s">
        <v>1</v>
      </c>
      <c r="F205" s="220" t="s">
        <v>164</v>
      </c>
      <c r="G205" s="218"/>
      <c r="H205" s="221">
        <v>20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157</v>
      </c>
      <c r="AU205" s="227" t="s">
        <v>83</v>
      </c>
      <c r="AV205" s="14" t="s">
        <v>155</v>
      </c>
      <c r="AW205" s="14" t="s">
        <v>30</v>
      </c>
      <c r="AX205" s="14" t="s">
        <v>81</v>
      </c>
      <c r="AY205" s="227" t="s">
        <v>147</v>
      </c>
    </row>
    <row r="206" spans="1:65" s="2" customFormat="1" ht="55.5" customHeight="1" x14ac:dyDescent="0.2">
      <c r="A206" s="34"/>
      <c r="B206" s="35"/>
      <c r="C206" s="192" t="s">
        <v>409</v>
      </c>
      <c r="D206" s="192" t="s">
        <v>150</v>
      </c>
      <c r="E206" s="193" t="s">
        <v>714</v>
      </c>
      <c r="F206" s="194" t="s">
        <v>715</v>
      </c>
      <c r="G206" s="195" t="s">
        <v>168</v>
      </c>
      <c r="H206" s="196">
        <v>4</v>
      </c>
      <c r="I206" s="197"/>
      <c r="J206" s="198">
        <f>ROUND(I206*H206,2)</f>
        <v>0</v>
      </c>
      <c r="K206" s="194" t="s">
        <v>154</v>
      </c>
      <c r="L206" s="39"/>
      <c r="M206" s="199" t="s">
        <v>1</v>
      </c>
      <c r="N206" s="200" t="s">
        <v>38</v>
      </c>
      <c r="O206" s="71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3" t="s">
        <v>155</v>
      </c>
      <c r="AT206" s="203" t="s">
        <v>150</v>
      </c>
      <c r="AU206" s="203" t="s">
        <v>83</v>
      </c>
      <c r="AY206" s="17" t="s">
        <v>147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7" t="s">
        <v>81</v>
      </c>
      <c r="BK206" s="204">
        <f>ROUND(I206*H206,2)</f>
        <v>0</v>
      </c>
      <c r="BL206" s="17" t="s">
        <v>155</v>
      </c>
      <c r="BM206" s="203" t="s">
        <v>843</v>
      </c>
    </row>
    <row r="207" spans="1:65" s="13" customFormat="1" x14ac:dyDescent="0.2">
      <c r="B207" s="205"/>
      <c r="C207" s="206"/>
      <c r="D207" s="207" t="s">
        <v>157</v>
      </c>
      <c r="E207" s="208" t="s">
        <v>1</v>
      </c>
      <c r="F207" s="209" t="s">
        <v>844</v>
      </c>
      <c r="G207" s="206"/>
      <c r="H207" s="210">
        <v>4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157</v>
      </c>
      <c r="AU207" s="216" t="s">
        <v>83</v>
      </c>
      <c r="AV207" s="13" t="s">
        <v>83</v>
      </c>
      <c r="AW207" s="13" t="s">
        <v>30</v>
      </c>
      <c r="AX207" s="13" t="s">
        <v>73</v>
      </c>
      <c r="AY207" s="216" t="s">
        <v>147</v>
      </c>
    </row>
    <row r="208" spans="1:65" s="14" customFormat="1" x14ac:dyDescent="0.2">
      <c r="B208" s="217"/>
      <c r="C208" s="218"/>
      <c r="D208" s="207" t="s">
        <v>157</v>
      </c>
      <c r="E208" s="219" t="s">
        <v>1</v>
      </c>
      <c r="F208" s="220" t="s">
        <v>164</v>
      </c>
      <c r="G208" s="218"/>
      <c r="H208" s="221">
        <v>4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157</v>
      </c>
      <c r="AU208" s="227" t="s">
        <v>83</v>
      </c>
      <c r="AV208" s="14" t="s">
        <v>155</v>
      </c>
      <c r="AW208" s="14" t="s">
        <v>30</v>
      </c>
      <c r="AX208" s="14" t="s">
        <v>81</v>
      </c>
      <c r="AY208" s="227" t="s">
        <v>147</v>
      </c>
    </row>
    <row r="209" spans="1:65" s="2" customFormat="1" ht="16.5" customHeight="1" x14ac:dyDescent="0.2">
      <c r="A209" s="34"/>
      <c r="B209" s="35"/>
      <c r="C209" s="228" t="s">
        <v>747</v>
      </c>
      <c r="D209" s="228" t="s">
        <v>176</v>
      </c>
      <c r="E209" s="229" t="s">
        <v>524</v>
      </c>
      <c r="F209" s="230" t="s">
        <v>525</v>
      </c>
      <c r="G209" s="231" t="s">
        <v>193</v>
      </c>
      <c r="H209" s="232">
        <v>24</v>
      </c>
      <c r="I209" s="233"/>
      <c r="J209" s="234">
        <f>ROUND(I209*H209,2)</f>
        <v>0</v>
      </c>
      <c r="K209" s="230" t="s">
        <v>154</v>
      </c>
      <c r="L209" s="235"/>
      <c r="M209" s="236" t="s">
        <v>1</v>
      </c>
      <c r="N209" s="237" t="s">
        <v>38</v>
      </c>
      <c r="O209" s="71"/>
      <c r="P209" s="201">
        <f>O209*H209</f>
        <v>0</v>
      </c>
      <c r="Q209" s="201">
        <v>5.8999999999999997E-2</v>
      </c>
      <c r="R209" s="201">
        <f>Q209*H209</f>
        <v>1.4159999999999999</v>
      </c>
      <c r="S209" s="201">
        <v>0</v>
      </c>
      <c r="T209" s="20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3" t="s">
        <v>180</v>
      </c>
      <c r="AT209" s="203" t="s">
        <v>176</v>
      </c>
      <c r="AU209" s="203" t="s">
        <v>83</v>
      </c>
      <c r="AY209" s="17" t="s">
        <v>147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7" t="s">
        <v>81</v>
      </c>
      <c r="BK209" s="204">
        <f>ROUND(I209*H209,2)</f>
        <v>0</v>
      </c>
      <c r="BL209" s="17" t="s">
        <v>155</v>
      </c>
      <c r="BM209" s="203" t="s">
        <v>845</v>
      </c>
    </row>
    <row r="210" spans="1:65" s="13" customFormat="1" x14ac:dyDescent="0.2">
      <c r="B210" s="205"/>
      <c r="C210" s="206"/>
      <c r="D210" s="207" t="s">
        <v>157</v>
      </c>
      <c r="E210" s="208" t="s">
        <v>1</v>
      </c>
      <c r="F210" s="209" t="s">
        <v>825</v>
      </c>
      <c r="G210" s="206"/>
      <c r="H210" s="210">
        <v>24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157</v>
      </c>
      <c r="AU210" s="216" t="s">
        <v>83</v>
      </c>
      <c r="AV210" s="13" t="s">
        <v>83</v>
      </c>
      <c r="AW210" s="13" t="s">
        <v>30</v>
      </c>
      <c r="AX210" s="13" t="s">
        <v>73</v>
      </c>
      <c r="AY210" s="216" t="s">
        <v>147</v>
      </c>
    </row>
    <row r="211" spans="1:65" s="14" customFormat="1" x14ac:dyDescent="0.2">
      <c r="B211" s="217"/>
      <c r="C211" s="218"/>
      <c r="D211" s="207" t="s">
        <v>157</v>
      </c>
      <c r="E211" s="219" t="s">
        <v>1</v>
      </c>
      <c r="F211" s="220" t="s">
        <v>164</v>
      </c>
      <c r="G211" s="218"/>
      <c r="H211" s="221">
        <v>24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157</v>
      </c>
      <c r="AU211" s="227" t="s">
        <v>83</v>
      </c>
      <c r="AV211" s="14" t="s">
        <v>155</v>
      </c>
      <c r="AW211" s="14" t="s">
        <v>30</v>
      </c>
      <c r="AX211" s="14" t="s">
        <v>81</v>
      </c>
      <c r="AY211" s="227" t="s">
        <v>147</v>
      </c>
    </row>
    <row r="212" spans="1:65" s="12" customFormat="1" ht="25.9" customHeight="1" x14ac:dyDescent="0.2">
      <c r="B212" s="176"/>
      <c r="C212" s="177"/>
      <c r="D212" s="178" t="s">
        <v>72</v>
      </c>
      <c r="E212" s="179" t="s">
        <v>253</v>
      </c>
      <c r="F212" s="179" t="s">
        <v>254</v>
      </c>
      <c r="G212" s="177"/>
      <c r="H212" s="177"/>
      <c r="I212" s="180"/>
      <c r="J212" s="181">
        <f>BK212</f>
        <v>0</v>
      </c>
      <c r="K212" s="177"/>
      <c r="L212" s="182"/>
      <c r="M212" s="183"/>
      <c r="N212" s="184"/>
      <c r="O212" s="184"/>
      <c r="P212" s="185">
        <f>SUM(P213:P238)</f>
        <v>0</v>
      </c>
      <c r="Q212" s="184"/>
      <c r="R212" s="185">
        <f>SUM(R213:R238)</f>
        <v>0</v>
      </c>
      <c r="S212" s="184"/>
      <c r="T212" s="186">
        <f>SUM(T213:T238)</f>
        <v>0</v>
      </c>
      <c r="AR212" s="187" t="s">
        <v>155</v>
      </c>
      <c r="AT212" s="188" t="s">
        <v>72</v>
      </c>
      <c r="AU212" s="188" t="s">
        <v>73</v>
      </c>
      <c r="AY212" s="187" t="s">
        <v>147</v>
      </c>
      <c r="BK212" s="189">
        <f>SUM(BK213:BK238)</f>
        <v>0</v>
      </c>
    </row>
    <row r="213" spans="1:65" s="2" customFormat="1" ht="78" customHeight="1" x14ac:dyDescent="0.2">
      <c r="A213" s="34"/>
      <c r="B213" s="35"/>
      <c r="C213" s="192" t="s">
        <v>846</v>
      </c>
      <c r="D213" s="192" t="s">
        <v>150</v>
      </c>
      <c r="E213" s="193" t="s">
        <v>391</v>
      </c>
      <c r="F213" s="194" t="s">
        <v>392</v>
      </c>
      <c r="G213" s="195" t="s">
        <v>193</v>
      </c>
      <c r="H213" s="196">
        <v>1</v>
      </c>
      <c r="I213" s="197"/>
      <c r="J213" s="198">
        <f>ROUND(I213*H213,2)</f>
        <v>0</v>
      </c>
      <c r="K213" s="194" t="s">
        <v>154</v>
      </c>
      <c r="L213" s="39"/>
      <c r="M213" s="199" t="s">
        <v>1</v>
      </c>
      <c r="N213" s="200" t="s">
        <v>38</v>
      </c>
      <c r="O213" s="71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3" t="s">
        <v>155</v>
      </c>
      <c r="AT213" s="203" t="s">
        <v>150</v>
      </c>
      <c r="AU213" s="203" t="s">
        <v>81</v>
      </c>
      <c r="AY213" s="17" t="s">
        <v>147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7" t="s">
        <v>81</v>
      </c>
      <c r="BK213" s="204">
        <f>ROUND(I213*H213,2)</f>
        <v>0</v>
      </c>
      <c r="BL213" s="17" t="s">
        <v>155</v>
      </c>
      <c r="BM213" s="203" t="s">
        <v>847</v>
      </c>
    </row>
    <row r="214" spans="1:65" s="13" customFormat="1" x14ac:dyDescent="0.2">
      <c r="B214" s="205"/>
      <c r="C214" s="206"/>
      <c r="D214" s="207" t="s">
        <v>157</v>
      </c>
      <c r="E214" s="208" t="s">
        <v>1</v>
      </c>
      <c r="F214" s="209" t="s">
        <v>81</v>
      </c>
      <c r="G214" s="206"/>
      <c r="H214" s="210">
        <v>1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157</v>
      </c>
      <c r="AU214" s="216" t="s">
        <v>81</v>
      </c>
      <c r="AV214" s="13" t="s">
        <v>83</v>
      </c>
      <c r="AW214" s="13" t="s">
        <v>30</v>
      </c>
      <c r="AX214" s="13" t="s">
        <v>73</v>
      </c>
      <c r="AY214" s="216" t="s">
        <v>147</v>
      </c>
    </row>
    <row r="215" spans="1:65" s="14" customFormat="1" x14ac:dyDescent="0.2">
      <c r="B215" s="217"/>
      <c r="C215" s="218"/>
      <c r="D215" s="207" t="s">
        <v>157</v>
      </c>
      <c r="E215" s="219" t="s">
        <v>1</v>
      </c>
      <c r="F215" s="220" t="s">
        <v>164</v>
      </c>
      <c r="G215" s="218"/>
      <c r="H215" s="221">
        <v>1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157</v>
      </c>
      <c r="AU215" s="227" t="s">
        <v>81</v>
      </c>
      <c r="AV215" s="14" t="s">
        <v>155</v>
      </c>
      <c r="AW215" s="14" t="s">
        <v>30</v>
      </c>
      <c r="AX215" s="14" t="s">
        <v>81</v>
      </c>
      <c r="AY215" s="227" t="s">
        <v>147</v>
      </c>
    </row>
    <row r="216" spans="1:65" s="2" customFormat="1" ht="24.2" customHeight="1" x14ac:dyDescent="0.2">
      <c r="A216" s="34"/>
      <c r="B216" s="35"/>
      <c r="C216" s="192" t="s">
        <v>848</v>
      </c>
      <c r="D216" s="192" t="s">
        <v>150</v>
      </c>
      <c r="E216" s="193" t="s">
        <v>724</v>
      </c>
      <c r="F216" s="194" t="s">
        <v>725</v>
      </c>
      <c r="G216" s="195" t="s">
        <v>726</v>
      </c>
      <c r="H216" s="196">
        <v>1</v>
      </c>
      <c r="I216" s="197"/>
      <c r="J216" s="198">
        <f>ROUND(I216*H216,2)</f>
        <v>0</v>
      </c>
      <c r="K216" s="194" t="s">
        <v>154</v>
      </c>
      <c r="L216" s="39"/>
      <c r="M216" s="199" t="s">
        <v>1</v>
      </c>
      <c r="N216" s="200" t="s">
        <v>38</v>
      </c>
      <c r="O216" s="71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3" t="s">
        <v>155</v>
      </c>
      <c r="AT216" s="203" t="s">
        <v>150</v>
      </c>
      <c r="AU216" s="203" t="s">
        <v>81</v>
      </c>
      <c r="AY216" s="17" t="s">
        <v>147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7" t="s">
        <v>81</v>
      </c>
      <c r="BK216" s="204">
        <f>ROUND(I216*H216,2)</f>
        <v>0</v>
      </c>
      <c r="BL216" s="17" t="s">
        <v>155</v>
      </c>
      <c r="BM216" s="203" t="s">
        <v>849</v>
      </c>
    </row>
    <row r="217" spans="1:65" s="13" customFormat="1" x14ac:dyDescent="0.2">
      <c r="B217" s="205"/>
      <c r="C217" s="206"/>
      <c r="D217" s="207" t="s">
        <v>157</v>
      </c>
      <c r="E217" s="208" t="s">
        <v>1</v>
      </c>
      <c r="F217" s="209" t="s">
        <v>81</v>
      </c>
      <c r="G217" s="206"/>
      <c r="H217" s="210">
        <v>1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157</v>
      </c>
      <c r="AU217" s="216" t="s">
        <v>81</v>
      </c>
      <c r="AV217" s="13" t="s">
        <v>83</v>
      </c>
      <c r="AW217" s="13" t="s">
        <v>30</v>
      </c>
      <c r="AX217" s="13" t="s">
        <v>73</v>
      </c>
      <c r="AY217" s="216" t="s">
        <v>147</v>
      </c>
    </row>
    <row r="218" spans="1:65" s="14" customFormat="1" x14ac:dyDescent="0.2">
      <c r="B218" s="217"/>
      <c r="C218" s="218"/>
      <c r="D218" s="207" t="s">
        <v>157</v>
      </c>
      <c r="E218" s="219" t="s">
        <v>1</v>
      </c>
      <c r="F218" s="220" t="s">
        <v>164</v>
      </c>
      <c r="G218" s="218"/>
      <c r="H218" s="221">
        <v>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157</v>
      </c>
      <c r="AU218" s="227" t="s">
        <v>81</v>
      </c>
      <c r="AV218" s="14" t="s">
        <v>155</v>
      </c>
      <c r="AW218" s="14" t="s">
        <v>30</v>
      </c>
      <c r="AX218" s="14" t="s">
        <v>81</v>
      </c>
      <c r="AY218" s="227" t="s">
        <v>147</v>
      </c>
    </row>
    <row r="219" spans="1:65" s="2" customFormat="1" ht="189.75" customHeight="1" x14ac:dyDescent="0.2">
      <c r="A219" s="34"/>
      <c r="B219" s="35"/>
      <c r="C219" s="192" t="s">
        <v>850</v>
      </c>
      <c r="D219" s="192" t="s">
        <v>150</v>
      </c>
      <c r="E219" s="193" t="s">
        <v>728</v>
      </c>
      <c r="F219" s="194" t="s">
        <v>729</v>
      </c>
      <c r="G219" s="195" t="s">
        <v>179</v>
      </c>
      <c r="H219" s="196">
        <v>192.095</v>
      </c>
      <c r="I219" s="197"/>
      <c r="J219" s="198">
        <f>ROUND(I219*H219,2)</f>
        <v>0</v>
      </c>
      <c r="K219" s="194" t="s">
        <v>154</v>
      </c>
      <c r="L219" s="39"/>
      <c r="M219" s="199" t="s">
        <v>1</v>
      </c>
      <c r="N219" s="200" t="s">
        <v>38</v>
      </c>
      <c r="O219" s="71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3" t="s">
        <v>258</v>
      </c>
      <c r="AT219" s="203" t="s">
        <v>150</v>
      </c>
      <c r="AU219" s="203" t="s">
        <v>81</v>
      </c>
      <c r="AY219" s="17" t="s">
        <v>147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7" t="s">
        <v>81</v>
      </c>
      <c r="BK219" s="204">
        <f>ROUND(I219*H219,2)</f>
        <v>0</v>
      </c>
      <c r="BL219" s="17" t="s">
        <v>258</v>
      </c>
      <c r="BM219" s="203" t="s">
        <v>851</v>
      </c>
    </row>
    <row r="220" spans="1:65" s="13" customFormat="1" x14ac:dyDescent="0.2">
      <c r="B220" s="205"/>
      <c r="C220" s="206"/>
      <c r="D220" s="207" t="s">
        <v>157</v>
      </c>
      <c r="E220" s="208" t="s">
        <v>1</v>
      </c>
      <c r="F220" s="209" t="s">
        <v>852</v>
      </c>
      <c r="G220" s="206"/>
      <c r="H220" s="210">
        <v>185.17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157</v>
      </c>
      <c r="AU220" s="216" t="s">
        <v>81</v>
      </c>
      <c r="AV220" s="13" t="s">
        <v>83</v>
      </c>
      <c r="AW220" s="13" t="s">
        <v>30</v>
      </c>
      <c r="AX220" s="13" t="s">
        <v>73</v>
      </c>
      <c r="AY220" s="216" t="s">
        <v>147</v>
      </c>
    </row>
    <row r="221" spans="1:65" s="13" customFormat="1" x14ac:dyDescent="0.2">
      <c r="B221" s="205"/>
      <c r="C221" s="206"/>
      <c r="D221" s="207" t="s">
        <v>157</v>
      </c>
      <c r="E221" s="208" t="s">
        <v>1</v>
      </c>
      <c r="F221" s="209" t="s">
        <v>853</v>
      </c>
      <c r="G221" s="206"/>
      <c r="H221" s="210">
        <v>6.9249999999999998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157</v>
      </c>
      <c r="AU221" s="216" t="s">
        <v>81</v>
      </c>
      <c r="AV221" s="13" t="s">
        <v>83</v>
      </c>
      <c r="AW221" s="13" t="s">
        <v>30</v>
      </c>
      <c r="AX221" s="13" t="s">
        <v>73</v>
      </c>
      <c r="AY221" s="216" t="s">
        <v>147</v>
      </c>
    </row>
    <row r="222" spans="1:65" s="14" customFormat="1" x14ac:dyDescent="0.2">
      <c r="B222" s="217"/>
      <c r="C222" s="218"/>
      <c r="D222" s="207" t="s">
        <v>157</v>
      </c>
      <c r="E222" s="219" t="s">
        <v>1</v>
      </c>
      <c r="F222" s="220" t="s">
        <v>164</v>
      </c>
      <c r="G222" s="218"/>
      <c r="H222" s="221">
        <v>192.095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157</v>
      </c>
      <c r="AU222" s="227" t="s">
        <v>81</v>
      </c>
      <c r="AV222" s="14" t="s">
        <v>155</v>
      </c>
      <c r="AW222" s="14" t="s">
        <v>30</v>
      </c>
      <c r="AX222" s="14" t="s">
        <v>81</v>
      </c>
      <c r="AY222" s="227" t="s">
        <v>147</v>
      </c>
    </row>
    <row r="223" spans="1:65" s="2" customFormat="1" ht="194.45" customHeight="1" x14ac:dyDescent="0.2">
      <c r="A223" s="34"/>
      <c r="B223" s="35"/>
      <c r="C223" s="192" t="s">
        <v>854</v>
      </c>
      <c r="D223" s="192" t="s">
        <v>150</v>
      </c>
      <c r="E223" s="193" t="s">
        <v>736</v>
      </c>
      <c r="F223" s="194" t="s">
        <v>737</v>
      </c>
      <c r="G223" s="195" t="s">
        <v>179</v>
      </c>
      <c r="H223" s="196">
        <v>11</v>
      </c>
      <c r="I223" s="197"/>
      <c r="J223" s="198">
        <f>ROUND(I223*H223,2)</f>
        <v>0</v>
      </c>
      <c r="K223" s="194" t="s">
        <v>154</v>
      </c>
      <c r="L223" s="39"/>
      <c r="M223" s="199" t="s">
        <v>1</v>
      </c>
      <c r="N223" s="200" t="s">
        <v>38</v>
      </c>
      <c r="O223" s="71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3" t="s">
        <v>258</v>
      </c>
      <c r="AT223" s="203" t="s">
        <v>150</v>
      </c>
      <c r="AU223" s="203" t="s">
        <v>81</v>
      </c>
      <c r="AY223" s="17" t="s">
        <v>147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7" t="s">
        <v>81</v>
      </c>
      <c r="BK223" s="204">
        <f>ROUND(I223*H223,2)</f>
        <v>0</v>
      </c>
      <c r="BL223" s="17" t="s">
        <v>258</v>
      </c>
      <c r="BM223" s="203" t="s">
        <v>855</v>
      </c>
    </row>
    <row r="224" spans="1:65" s="13" customFormat="1" x14ac:dyDescent="0.2">
      <c r="B224" s="205"/>
      <c r="C224" s="206"/>
      <c r="D224" s="207" t="s">
        <v>157</v>
      </c>
      <c r="E224" s="208" t="s">
        <v>1</v>
      </c>
      <c r="F224" s="209" t="s">
        <v>219</v>
      </c>
      <c r="G224" s="206"/>
      <c r="H224" s="210">
        <v>11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157</v>
      </c>
      <c r="AU224" s="216" t="s">
        <v>81</v>
      </c>
      <c r="AV224" s="13" t="s">
        <v>83</v>
      </c>
      <c r="AW224" s="13" t="s">
        <v>30</v>
      </c>
      <c r="AX224" s="13" t="s">
        <v>73</v>
      </c>
      <c r="AY224" s="216" t="s">
        <v>147</v>
      </c>
    </row>
    <row r="225" spans="1:65" s="14" customFormat="1" x14ac:dyDescent="0.2">
      <c r="B225" s="217"/>
      <c r="C225" s="218"/>
      <c r="D225" s="207" t="s">
        <v>157</v>
      </c>
      <c r="E225" s="219" t="s">
        <v>1</v>
      </c>
      <c r="F225" s="220" t="s">
        <v>164</v>
      </c>
      <c r="G225" s="218"/>
      <c r="H225" s="221">
        <v>11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157</v>
      </c>
      <c r="AU225" s="227" t="s">
        <v>81</v>
      </c>
      <c r="AV225" s="14" t="s">
        <v>155</v>
      </c>
      <c r="AW225" s="14" t="s">
        <v>30</v>
      </c>
      <c r="AX225" s="14" t="s">
        <v>81</v>
      </c>
      <c r="AY225" s="227" t="s">
        <v>147</v>
      </c>
    </row>
    <row r="226" spans="1:65" s="2" customFormat="1" ht="156.75" customHeight="1" x14ac:dyDescent="0.2">
      <c r="A226" s="34"/>
      <c r="B226" s="35"/>
      <c r="C226" s="192" t="s">
        <v>856</v>
      </c>
      <c r="D226" s="192" t="s">
        <v>150</v>
      </c>
      <c r="E226" s="193" t="s">
        <v>573</v>
      </c>
      <c r="F226" s="194" t="s">
        <v>574</v>
      </c>
      <c r="G226" s="195" t="s">
        <v>179</v>
      </c>
      <c r="H226" s="196">
        <v>169.46100000000001</v>
      </c>
      <c r="I226" s="197"/>
      <c r="J226" s="198">
        <f>ROUND(I226*H226,2)</f>
        <v>0</v>
      </c>
      <c r="K226" s="194" t="s">
        <v>154</v>
      </c>
      <c r="L226" s="39"/>
      <c r="M226" s="199" t="s">
        <v>1</v>
      </c>
      <c r="N226" s="200" t="s">
        <v>38</v>
      </c>
      <c r="O226" s="71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3" t="s">
        <v>258</v>
      </c>
      <c r="AT226" s="203" t="s">
        <v>150</v>
      </c>
      <c r="AU226" s="203" t="s">
        <v>81</v>
      </c>
      <c r="AY226" s="17" t="s">
        <v>147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7" t="s">
        <v>81</v>
      </c>
      <c r="BK226" s="204">
        <f>ROUND(I226*H226,2)</f>
        <v>0</v>
      </c>
      <c r="BL226" s="17" t="s">
        <v>258</v>
      </c>
      <c r="BM226" s="203" t="s">
        <v>857</v>
      </c>
    </row>
    <row r="227" spans="1:65" s="13" customFormat="1" x14ac:dyDescent="0.2">
      <c r="B227" s="205"/>
      <c r="C227" s="206"/>
      <c r="D227" s="207" t="s">
        <v>157</v>
      </c>
      <c r="E227" s="208" t="s">
        <v>1</v>
      </c>
      <c r="F227" s="209" t="s">
        <v>858</v>
      </c>
      <c r="G227" s="206"/>
      <c r="H227" s="210">
        <v>112.65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157</v>
      </c>
      <c r="AU227" s="216" t="s">
        <v>81</v>
      </c>
      <c r="AV227" s="13" t="s">
        <v>83</v>
      </c>
      <c r="AW227" s="13" t="s">
        <v>30</v>
      </c>
      <c r="AX227" s="13" t="s">
        <v>73</v>
      </c>
      <c r="AY227" s="216" t="s">
        <v>147</v>
      </c>
    </row>
    <row r="228" spans="1:65" s="13" customFormat="1" x14ac:dyDescent="0.2">
      <c r="B228" s="205"/>
      <c r="C228" s="206"/>
      <c r="D228" s="207" t="s">
        <v>157</v>
      </c>
      <c r="E228" s="208" t="s">
        <v>1</v>
      </c>
      <c r="F228" s="209" t="s">
        <v>859</v>
      </c>
      <c r="G228" s="206"/>
      <c r="H228" s="210">
        <v>56.811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157</v>
      </c>
      <c r="AU228" s="216" t="s">
        <v>81</v>
      </c>
      <c r="AV228" s="13" t="s">
        <v>83</v>
      </c>
      <c r="AW228" s="13" t="s">
        <v>30</v>
      </c>
      <c r="AX228" s="13" t="s">
        <v>73</v>
      </c>
      <c r="AY228" s="216" t="s">
        <v>147</v>
      </c>
    </row>
    <row r="229" spans="1:65" s="14" customFormat="1" x14ac:dyDescent="0.2">
      <c r="B229" s="217"/>
      <c r="C229" s="218"/>
      <c r="D229" s="207" t="s">
        <v>157</v>
      </c>
      <c r="E229" s="219" t="s">
        <v>1</v>
      </c>
      <c r="F229" s="220" t="s">
        <v>164</v>
      </c>
      <c r="G229" s="218"/>
      <c r="H229" s="221">
        <v>169.46100000000001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157</v>
      </c>
      <c r="AU229" s="227" t="s">
        <v>81</v>
      </c>
      <c r="AV229" s="14" t="s">
        <v>155</v>
      </c>
      <c r="AW229" s="14" t="s">
        <v>30</v>
      </c>
      <c r="AX229" s="14" t="s">
        <v>81</v>
      </c>
      <c r="AY229" s="227" t="s">
        <v>147</v>
      </c>
    </row>
    <row r="230" spans="1:65" s="2" customFormat="1" ht="90" customHeight="1" x14ac:dyDescent="0.2">
      <c r="A230" s="34"/>
      <c r="B230" s="35"/>
      <c r="C230" s="192" t="s">
        <v>860</v>
      </c>
      <c r="D230" s="192" t="s">
        <v>150</v>
      </c>
      <c r="E230" s="193" t="s">
        <v>742</v>
      </c>
      <c r="F230" s="194" t="s">
        <v>743</v>
      </c>
      <c r="G230" s="195" t="s">
        <v>179</v>
      </c>
      <c r="H230" s="196">
        <v>117.45</v>
      </c>
      <c r="I230" s="197"/>
      <c r="J230" s="198">
        <f>ROUND(I230*H230,2)</f>
        <v>0</v>
      </c>
      <c r="K230" s="194" t="s">
        <v>154</v>
      </c>
      <c r="L230" s="39"/>
      <c r="M230" s="199" t="s">
        <v>1</v>
      </c>
      <c r="N230" s="200" t="s">
        <v>38</v>
      </c>
      <c r="O230" s="71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3" t="s">
        <v>258</v>
      </c>
      <c r="AT230" s="203" t="s">
        <v>150</v>
      </c>
      <c r="AU230" s="203" t="s">
        <v>81</v>
      </c>
      <c r="AY230" s="17" t="s">
        <v>147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7" t="s">
        <v>81</v>
      </c>
      <c r="BK230" s="204">
        <f>ROUND(I230*H230,2)</f>
        <v>0</v>
      </c>
      <c r="BL230" s="17" t="s">
        <v>258</v>
      </c>
      <c r="BM230" s="203" t="s">
        <v>861</v>
      </c>
    </row>
    <row r="231" spans="1:65" s="13" customFormat="1" x14ac:dyDescent="0.2">
      <c r="B231" s="205"/>
      <c r="C231" s="206"/>
      <c r="D231" s="207" t="s">
        <v>157</v>
      </c>
      <c r="E231" s="208" t="s">
        <v>1</v>
      </c>
      <c r="F231" s="209" t="s">
        <v>862</v>
      </c>
      <c r="G231" s="206"/>
      <c r="H231" s="210">
        <v>117.45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157</v>
      </c>
      <c r="AU231" s="216" t="s">
        <v>81</v>
      </c>
      <c r="AV231" s="13" t="s">
        <v>83</v>
      </c>
      <c r="AW231" s="13" t="s">
        <v>30</v>
      </c>
      <c r="AX231" s="13" t="s">
        <v>73</v>
      </c>
      <c r="AY231" s="216" t="s">
        <v>147</v>
      </c>
    </row>
    <row r="232" spans="1:65" s="14" customFormat="1" x14ac:dyDescent="0.2">
      <c r="B232" s="217"/>
      <c r="C232" s="218"/>
      <c r="D232" s="207" t="s">
        <v>157</v>
      </c>
      <c r="E232" s="219" t="s">
        <v>1</v>
      </c>
      <c r="F232" s="220" t="s">
        <v>164</v>
      </c>
      <c r="G232" s="218"/>
      <c r="H232" s="221">
        <v>117.45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157</v>
      </c>
      <c r="AU232" s="227" t="s">
        <v>81</v>
      </c>
      <c r="AV232" s="14" t="s">
        <v>155</v>
      </c>
      <c r="AW232" s="14" t="s">
        <v>30</v>
      </c>
      <c r="AX232" s="14" t="s">
        <v>81</v>
      </c>
      <c r="AY232" s="227" t="s">
        <v>147</v>
      </c>
    </row>
    <row r="233" spans="1:65" s="2" customFormat="1" ht="90" customHeight="1" x14ac:dyDescent="0.2">
      <c r="A233" s="34"/>
      <c r="B233" s="35"/>
      <c r="C233" s="192" t="s">
        <v>863</v>
      </c>
      <c r="D233" s="192" t="s">
        <v>150</v>
      </c>
      <c r="E233" s="193" t="s">
        <v>748</v>
      </c>
      <c r="F233" s="194" t="s">
        <v>749</v>
      </c>
      <c r="G233" s="195" t="s">
        <v>179</v>
      </c>
      <c r="H233" s="196">
        <v>69.92</v>
      </c>
      <c r="I233" s="197"/>
      <c r="J233" s="198">
        <f>ROUND(I233*H233,2)</f>
        <v>0</v>
      </c>
      <c r="K233" s="194" t="s">
        <v>154</v>
      </c>
      <c r="L233" s="39"/>
      <c r="M233" s="199" t="s">
        <v>1</v>
      </c>
      <c r="N233" s="200" t="s">
        <v>38</v>
      </c>
      <c r="O233" s="71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3" t="s">
        <v>258</v>
      </c>
      <c r="AT233" s="203" t="s">
        <v>150</v>
      </c>
      <c r="AU233" s="203" t="s">
        <v>81</v>
      </c>
      <c r="AY233" s="17" t="s">
        <v>147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7" t="s">
        <v>81</v>
      </c>
      <c r="BK233" s="204">
        <f>ROUND(I233*H233,2)</f>
        <v>0</v>
      </c>
      <c r="BL233" s="17" t="s">
        <v>258</v>
      </c>
      <c r="BM233" s="203" t="s">
        <v>864</v>
      </c>
    </row>
    <row r="234" spans="1:65" s="13" customFormat="1" x14ac:dyDescent="0.2">
      <c r="B234" s="205"/>
      <c r="C234" s="206"/>
      <c r="D234" s="207" t="s">
        <v>157</v>
      </c>
      <c r="E234" s="208" t="s">
        <v>1</v>
      </c>
      <c r="F234" s="209" t="s">
        <v>865</v>
      </c>
      <c r="G234" s="206"/>
      <c r="H234" s="210">
        <v>69.92</v>
      </c>
      <c r="I234" s="211"/>
      <c r="J234" s="206"/>
      <c r="K234" s="206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157</v>
      </c>
      <c r="AU234" s="216" t="s">
        <v>81</v>
      </c>
      <c r="AV234" s="13" t="s">
        <v>83</v>
      </c>
      <c r="AW234" s="13" t="s">
        <v>30</v>
      </c>
      <c r="AX234" s="13" t="s">
        <v>73</v>
      </c>
      <c r="AY234" s="216" t="s">
        <v>147</v>
      </c>
    </row>
    <row r="235" spans="1:65" s="14" customFormat="1" x14ac:dyDescent="0.2">
      <c r="B235" s="217"/>
      <c r="C235" s="218"/>
      <c r="D235" s="207" t="s">
        <v>157</v>
      </c>
      <c r="E235" s="219" t="s">
        <v>1</v>
      </c>
      <c r="F235" s="220" t="s">
        <v>164</v>
      </c>
      <c r="G235" s="218"/>
      <c r="H235" s="221">
        <v>69.92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157</v>
      </c>
      <c r="AU235" s="227" t="s">
        <v>81</v>
      </c>
      <c r="AV235" s="14" t="s">
        <v>155</v>
      </c>
      <c r="AW235" s="14" t="s">
        <v>30</v>
      </c>
      <c r="AX235" s="14" t="s">
        <v>81</v>
      </c>
      <c r="AY235" s="227" t="s">
        <v>147</v>
      </c>
    </row>
    <row r="236" spans="1:65" s="2" customFormat="1" ht="90" customHeight="1" x14ac:dyDescent="0.2">
      <c r="A236" s="34"/>
      <c r="B236" s="35"/>
      <c r="C236" s="192" t="s">
        <v>866</v>
      </c>
      <c r="D236" s="192" t="s">
        <v>150</v>
      </c>
      <c r="E236" s="193" t="s">
        <v>867</v>
      </c>
      <c r="F236" s="194" t="s">
        <v>868</v>
      </c>
      <c r="G236" s="195" t="s">
        <v>179</v>
      </c>
      <c r="H236" s="196">
        <v>5</v>
      </c>
      <c r="I236" s="197"/>
      <c r="J236" s="198">
        <f>ROUND(I236*H236,2)</f>
        <v>0</v>
      </c>
      <c r="K236" s="194" t="s">
        <v>154</v>
      </c>
      <c r="L236" s="39"/>
      <c r="M236" s="199" t="s">
        <v>1</v>
      </c>
      <c r="N236" s="200" t="s">
        <v>38</v>
      </c>
      <c r="O236" s="7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3" t="s">
        <v>258</v>
      </c>
      <c r="AT236" s="203" t="s">
        <v>150</v>
      </c>
      <c r="AU236" s="203" t="s">
        <v>81</v>
      </c>
      <c r="AY236" s="17" t="s">
        <v>147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7" t="s">
        <v>81</v>
      </c>
      <c r="BK236" s="204">
        <f>ROUND(I236*H236,2)</f>
        <v>0</v>
      </c>
      <c r="BL236" s="17" t="s">
        <v>258</v>
      </c>
      <c r="BM236" s="203" t="s">
        <v>869</v>
      </c>
    </row>
    <row r="237" spans="1:65" s="13" customFormat="1" x14ac:dyDescent="0.2">
      <c r="B237" s="205"/>
      <c r="C237" s="206"/>
      <c r="D237" s="207" t="s">
        <v>157</v>
      </c>
      <c r="E237" s="208" t="s">
        <v>1</v>
      </c>
      <c r="F237" s="209" t="s">
        <v>870</v>
      </c>
      <c r="G237" s="206"/>
      <c r="H237" s="210">
        <v>5</v>
      </c>
      <c r="I237" s="211"/>
      <c r="J237" s="206"/>
      <c r="K237" s="206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157</v>
      </c>
      <c r="AU237" s="216" t="s">
        <v>81</v>
      </c>
      <c r="AV237" s="13" t="s">
        <v>83</v>
      </c>
      <c r="AW237" s="13" t="s">
        <v>30</v>
      </c>
      <c r="AX237" s="13" t="s">
        <v>73</v>
      </c>
      <c r="AY237" s="216" t="s">
        <v>147</v>
      </c>
    </row>
    <row r="238" spans="1:65" s="14" customFormat="1" x14ac:dyDescent="0.2">
      <c r="B238" s="217"/>
      <c r="C238" s="218"/>
      <c r="D238" s="207" t="s">
        <v>157</v>
      </c>
      <c r="E238" s="219" t="s">
        <v>1</v>
      </c>
      <c r="F238" s="220" t="s">
        <v>164</v>
      </c>
      <c r="G238" s="218"/>
      <c r="H238" s="221">
        <v>5</v>
      </c>
      <c r="I238" s="222"/>
      <c r="J238" s="218"/>
      <c r="K238" s="218"/>
      <c r="L238" s="223"/>
      <c r="M238" s="248"/>
      <c r="N238" s="249"/>
      <c r="O238" s="249"/>
      <c r="P238" s="249"/>
      <c r="Q238" s="249"/>
      <c r="R238" s="249"/>
      <c r="S238" s="249"/>
      <c r="T238" s="250"/>
      <c r="AT238" s="227" t="s">
        <v>157</v>
      </c>
      <c r="AU238" s="227" t="s">
        <v>81</v>
      </c>
      <c r="AV238" s="14" t="s">
        <v>155</v>
      </c>
      <c r="AW238" s="14" t="s">
        <v>30</v>
      </c>
      <c r="AX238" s="14" t="s">
        <v>81</v>
      </c>
      <c r="AY238" s="227" t="s">
        <v>147</v>
      </c>
    </row>
    <row r="239" spans="1:65" s="2" customFormat="1" ht="6.95" customHeight="1" x14ac:dyDescent="0.2">
      <c r="A239" s="34"/>
      <c r="B239" s="54"/>
      <c r="C239" s="55"/>
      <c r="D239" s="55"/>
      <c r="E239" s="55"/>
      <c r="F239" s="55"/>
      <c r="G239" s="55"/>
      <c r="H239" s="55"/>
      <c r="I239" s="55"/>
      <c r="J239" s="55"/>
      <c r="K239" s="55"/>
      <c r="L239" s="39"/>
      <c r="M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</row>
  </sheetData>
  <sheetProtection algorithmName="SHA-512" hashValue="dON53tDp6MYuN80g8J11UUEZER+4BIZQ1oYv5U+cACsS6ZiQwH9OpdfLncrSI79whWf7hrpC1Flb4mIyAA4RNg==" saltValue="IOtUSWMfJZzKb3pNz6radw==" spinCount="100000" sheet="1" objects="1" scenarios="1" formatColumns="0" formatRows="0" autoFilter="0"/>
  <autoFilter ref="C122:K238" xr:uid="{00000000-0009-0000-0000-00000A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235"/>
  <sheetViews>
    <sheetView showGridLines="0" tabSelected="1" topLeftCell="A139" workbookViewId="0">
      <selection activeCell="I155" sqref="I15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113</v>
      </c>
    </row>
    <row r="3" spans="1:4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4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20" t="s">
        <v>16</v>
      </c>
      <c r="L6" s="20"/>
    </row>
    <row r="7" spans="1:4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46" s="1" customFormat="1" ht="12" customHeight="1" x14ac:dyDescent="0.2">
      <c r="B8" s="20"/>
      <c r="D8" s="120" t="s">
        <v>122</v>
      </c>
      <c r="L8" s="20"/>
    </row>
    <row r="9" spans="1:46" s="2" customFormat="1" ht="16.5" customHeight="1" x14ac:dyDescent="0.2">
      <c r="A9" s="34"/>
      <c r="B9" s="39"/>
      <c r="C9" s="34"/>
      <c r="D9" s="34"/>
      <c r="E9" s="314" t="s">
        <v>656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20" t="s">
        <v>494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16" t="s">
        <v>871</v>
      </c>
      <c r="F11" s="317"/>
      <c r="G11" s="317"/>
      <c r="H11" s="31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25. 2. 2022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0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20" t="s">
        <v>27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8" t="str">
        <f>'Rekapitulace stavby'!E14</f>
        <v>Vyplň údaj</v>
      </c>
      <c r="F20" s="319"/>
      <c r="G20" s="319"/>
      <c r="H20" s="319"/>
      <c r="I20" s="120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20" t="s">
        <v>29</v>
      </c>
      <c r="E22" s="34"/>
      <c r="F22" s="34"/>
      <c r="G22" s="34"/>
      <c r="H22" s="34"/>
      <c r="I22" s="120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0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20" t="s">
        <v>31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20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2"/>
      <c r="B29" s="123"/>
      <c r="C29" s="122"/>
      <c r="D29" s="122"/>
      <c r="E29" s="320" t="s">
        <v>1</v>
      </c>
      <c r="F29" s="320"/>
      <c r="G29" s="320"/>
      <c r="H29" s="320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6" t="s">
        <v>33</v>
      </c>
      <c r="E32" s="34"/>
      <c r="F32" s="34"/>
      <c r="G32" s="34"/>
      <c r="H32" s="34"/>
      <c r="I32" s="34"/>
      <c r="J32" s="127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8" t="s">
        <v>35</v>
      </c>
      <c r="G34" s="34"/>
      <c r="H34" s="34"/>
      <c r="I34" s="128" t="s">
        <v>34</v>
      </c>
      <c r="J34" s="128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37</v>
      </c>
      <c r="E35" s="120" t="s">
        <v>38</v>
      </c>
      <c r="F35" s="130">
        <f>ROUND((SUM(BE123:BE234)),  2)</f>
        <v>0</v>
      </c>
      <c r="G35" s="34"/>
      <c r="H35" s="34"/>
      <c r="I35" s="131">
        <v>0.21</v>
      </c>
      <c r="J35" s="130">
        <f>ROUND(((SUM(BE123:BE234))*I35),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20" t="s">
        <v>39</v>
      </c>
      <c r="F36" s="130">
        <f>ROUND((SUM(BF123:BF234)),  2)</f>
        <v>0</v>
      </c>
      <c r="G36" s="34"/>
      <c r="H36" s="34"/>
      <c r="I36" s="131">
        <v>0.15</v>
      </c>
      <c r="J36" s="130">
        <f>ROUND(((SUM(BF123:BF234))*I36),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40</v>
      </c>
      <c r="F37" s="130">
        <f>ROUND((SUM(BG123:BG234)),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20" t="s">
        <v>41</v>
      </c>
      <c r="F38" s="130">
        <f>ROUND((SUM(BH123:BH234)),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20" t="s">
        <v>42</v>
      </c>
      <c r="F39" s="130">
        <f>ROUND((SUM(BI123:BI234)),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43</v>
      </c>
      <c r="E41" s="134"/>
      <c r="F41" s="134"/>
      <c r="G41" s="135" t="s">
        <v>44</v>
      </c>
      <c r="H41" s="136" t="s">
        <v>45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21"/>
      <c r="C86" s="29" t="s">
        <v>122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 x14ac:dyDescent="0.2">
      <c r="A87" s="34"/>
      <c r="B87" s="35"/>
      <c r="C87" s="36"/>
      <c r="D87" s="36"/>
      <c r="E87" s="312" t="s">
        <v>656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9" t="s">
        <v>494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6"/>
      <c r="D89" s="36"/>
      <c r="E89" s="306" t="str">
        <f>E11</f>
        <v>04 - Oprava P2667</v>
      </c>
      <c r="F89" s="311"/>
      <c r="G89" s="311"/>
      <c r="H89" s="311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25. 2. 2022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50" t="s">
        <v>125</v>
      </c>
      <c r="D96" s="151"/>
      <c r="E96" s="151"/>
      <c r="F96" s="151"/>
      <c r="G96" s="151"/>
      <c r="H96" s="151"/>
      <c r="I96" s="151"/>
      <c r="J96" s="152" t="s">
        <v>126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 x14ac:dyDescent="0.2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 x14ac:dyDescent="0.2">
      <c r="A98" s="34"/>
      <c r="B98" s="35"/>
      <c r="C98" s="153" t="s">
        <v>127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128</v>
      </c>
    </row>
    <row r="99" spans="1:47" s="9" customFormat="1" ht="24.95" customHeight="1" x14ac:dyDescent="0.2">
      <c r="B99" s="154"/>
      <c r="C99" s="155"/>
      <c r="D99" s="156" t="s">
        <v>129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10" customFormat="1" ht="19.899999999999999" customHeight="1" x14ac:dyDescent="0.2">
      <c r="B100" s="160"/>
      <c r="C100" s="104"/>
      <c r="D100" s="161" t="s">
        <v>130</v>
      </c>
      <c r="E100" s="162"/>
      <c r="F100" s="162"/>
      <c r="G100" s="162"/>
      <c r="H100" s="162"/>
      <c r="I100" s="162"/>
      <c r="J100" s="163">
        <f>J125</f>
        <v>0</v>
      </c>
      <c r="K100" s="104"/>
      <c r="L100" s="164"/>
    </row>
    <row r="101" spans="1:47" s="9" customFormat="1" ht="24.95" customHeight="1" x14ac:dyDescent="0.2">
      <c r="B101" s="154"/>
      <c r="C101" s="155"/>
      <c r="D101" s="156" t="s">
        <v>131</v>
      </c>
      <c r="E101" s="157"/>
      <c r="F101" s="157"/>
      <c r="G101" s="157"/>
      <c r="H101" s="157"/>
      <c r="I101" s="157"/>
      <c r="J101" s="158">
        <f>J207</f>
        <v>0</v>
      </c>
      <c r="K101" s="155"/>
      <c r="L101" s="159"/>
    </row>
    <row r="102" spans="1:47" s="2" customFormat="1" ht="21.75" customHeight="1" x14ac:dyDescent="0.2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 x14ac:dyDescent="0.2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 x14ac:dyDescent="0.2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 x14ac:dyDescent="0.2">
      <c r="A108" s="34"/>
      <c r="B108" s="35"/>
      <c r="C108" s="23" t="s">
        <v>132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 x14ac:dyDescent="0.2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 x14ac:dyDescent="0.2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 x14ac:dyDescent="0.2">
      <c r="A111" s="34"/>
      <c r="B111" s="35"/>
      <c r="C111" s="36"/>
      <c r="D111" s="36"/>
      <c r="E111" s="312" t="str">
        <f>E7</f>
        <v>13- Oprava trati v úseku Praha Satalice - Neratovice</v>
      </c>
      <c r="F111" s="313"/>
      <c r="G111" s="313"/>
      <c r="H111" s="31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 x14ac:dyDescent="0.2">
      <c r="B112" s="21"/>
      <c r="C112" s="29" t="s">
        <v>122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 x14ac:dyDescent="0.2">
      <c r="A113" s="34"/>
      <c r="B113" s="35"/>
      <c r="C113" s="36"/>
      <c r="D113" s="36"/>
      <c r="E113" s="312" t="s">
        <v>656</v>
      </c>
      <c r="F113" s="311"/>
      <c r="G113" s="311"/>
      <c r="H113" s="31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 x14ac:dyDescent="0.2">
      <c r="A114" s="34"/>
      <c r="B114" s="35"/>
      <c r="C114" s="29" t="s">
        <v>494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 x14ac:dyDescent="0.2">
      <c r="A115" s="34"/>
      <c r="B115" s="35"/>
      <c r="C115" s="36"/>
      <c r="D115" s="36"/>
      <c r="E115" s="306" t="str">
        <f>E11</f>
        <v>04 - Oprava P2667</v>
      </c>
      <c r="F115" s="311"/>
      <c r="G115" s="311"/>
      <c r="H115" s="31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 x14ac:dyDescent="0.2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 x14ac:dyDescent="0.2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 t="str">
        <f>IF(J14="","",J14)</f>
        <v>25. 2. 2022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 x14ac:dyDescent="0.2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 x14ac:dyDescent="0.2">
      <c r="A119" s="34"/>
      <c r="B119" s="35"/>
      <c r="C119" s="29" t="s">
        <v>24</v>
      </c>
      <c r="D119" s="36"/>
      <c r="E119" s="36"/>
      <c r="F119" s="27" t="str">
        <f>E17</f>
        <v xml:space="preserve"> </v>
      </c>
      <c r="G119" s="36"/>
      <c r="H119" s="36"/>
      <c r="I119" s="29" t="s">
        <v>29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 x14ac:dyDescent="0.2">
      <c r="A120" s="34"/>
      <c r="B120" s="35"/>
      <c r="C120" s="29" t="s">
        <v>27</v>
      </c>
      <c r="D120" s="36"/>
      <c r="E120" s="36"/>
      <c r="F120" s="27" t="str">
        <f>IF(E20="","",E20)</f>
        <v>Vyplň údaj</v>
      </c>
      <c r="G120" s="36"/>
      <c r="H120" s="36"/>
      <c r="I120" s="29" t="s">
        <v>31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 x14ac:dyDescent="0.2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 x14ac:dyDescent="0.2">
      <c r="A122" s="165"/>
      <c r="B122" s="166"/>
      <c r="C122" s="167" t="s">
        <v>133</v>
      </c>
      <c r="D122" s="168" t="s">
        <v>58</v>
      </c>
      <c r="E122" s="168" t="s">
        <v>54</v>
      </c>
      <c r="F122" s="168" t="s">
        <v>55</v>
      </c>
      <c r="G122" s="168" t="s">
        <v>134</v>
      </c>
      <c r="H122" s="168" t="s">
        <v>135</v>
      </c>
      <c r="I122" s="168" t="s">
        <v>136</v>
      </c>
      <c r="J122" s="168" t="s">
        <v>126</v>
      </c>
      <c r="K122" s="169" t="s">
        <v>137</v>
      </c>
      <c r="L122" s="170"/>
      <c r="M122" s="75" t="s">
        <v>1</v>
      </c>
      <c r="N122" s="76" t="s">
        <v>37</v>
      </c>
      <c r="O122" s="76" t="s">
        <v>138</v>
      </c>
      <c r="P122" s="76" t="s">
        <v>139</v>
      </c>
      <c r="Q122" s="76" t="s">
        <v>140</v>
      </c>
      <c r="R122" s="76" t="s">
        <v>141</v>
      </c>
      <c r="S122" s="76" t="s">
        <v>142</v>
      </c>
      <c r="T122" s="77" t="s">
        <v>143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 x14ac:dyDescent="0.25">
      <c r="A123" s="34"/>
      <c r="B123" s="35"/>
      <c r="C123" s="82" t="s">
        <v>144</v>
      </c>
      <c r="D123" s="36"/>
      <c r="E123" s="36"/>
      <c r="F123" s="36"/>
      <c r="G123" s="36"/>
      <c r="H123" s="36"/>
      <c r="I123" s="36"/>
      <c r="J123" s="171">
        <f>BK123</f>
        <v>0</v>
      </c>
      <c r="K123" s="36"/>
      <c r="L123" s="39"/>
      <c r="M123" s="78"/>
      <c r="N123" s="172"/>
      <c r="O123" s="79"/>
      <c r="P123" s="173">
        <f>P124+P207</f>
        <v>0</v>
      </c>
      <c r="Q123" s="79"/>
      <c r="R123" s="173">
        <f>R124+R207</f>
        <v>89.654495999999995</v>
      </c>
      <c r="S123" s="79"/>
      <c r="T123" s="174">
        <f>T124+T207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128</v>
      </c>
      <c r="BK123" s="175">
        <f>BK124+BK207</f>
        <v>0</v>
      </c>
    </row>
    <row r="124" spans="1:65" s="12" customFormat="1" ht="25.9" customHeight="1" x14ac:dyDescent="0.2">
      <c r="B124" s="176"/>
      <c r="C124" s="177"/>
      <c r="D124" s="178" t="s">
        <v>72</v>
      </c>
      <c r="E124" s="179" t="s">
        <v>145</v>
      </c>
      <c r="F124" s="179" t="s">
        <v>146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</f>
        <v>0</v>
      </c>
      <c r="Q124" s="184"/>
      <c r="R124" s="185">
        <f>R125</f>
        <v>89.654495999999995</v>
      </c>
      <c r="S124" s="184"/>
      <c r="T124" s="186">
        <f>T125</f>
        <v>0</v>
      </c>
      <c r="AR124" s="187" t="s">
        <v>81</v>
      </c>
      <c r="AT124" s="188" t="s">
        <v>72</v>
      </c>
      <c r="AU124" s="188" t="s">
        <v>73</v>
      </c>
      <c r="AY124" s="187" t="s">
        <v>147</v>
      </c>
      <c r="BK124" s="189">
        <f>BK125</f>
        <v>0</v>
      </c>
    </row>
    <row r="125" spans="1:65" s="12" customFormat="1" ht="22.9" customHeight="1" x14ac:dyDescent="0.2">
      <c r="B125" s="176"/>
      <c r="C125" s="177"/>
      <c r="D125" s="178" t="s">
        <v>72</v>
      </c>
      <c r="E125" s="190" t="s">
        <v>148</v>
      </c>
      <c r="F125" s="190" t="s">
        <v>149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f>SUM(P126:P206)</f>
        <v>0</v>
      </c>
      <c r="Q125" s="184"/>
      <c r="R125" s="185">
        <f>SUM(R126:R206)</f>
        <v>89.654495999999995</v>
      </c>
      <c r="S125" s="184"/>
      <c r="T125" s="186">
        <f>SUM(T126:T206)</f>
        <v>0</v>
      </c>
      <c r="AR125" s="187" t="s">
        <v>81</v>
      </c>
      <c r="AT125" s="188" t="s">
        <v>72</v>
      </c>
      <c r="AU125" s="188" t="s">
        <v>81</v>
      </c>
      <c r="AY125" s="187" t="s">
        <v>147</v>
      </c>
      <c r="BK125" s="189">
        <f>SUM(BK126:BK206)</f>
        <v>0</v>
      </c>
    </row>
    <row r="126" spans="1:65" s="2" customFormat="1" ht="180.75" customHeight="1" x14ac:dyDescent="0.2">
      <c r="A126" s="34"/>
      <c r="B126" s="35"/>
      <c r="C126" s="192" t="s">
        <v>81</v>
      </c>
      <c r="D126" s="192" t="s">
        <v>150</v>
      </c>
      <c r="E126" s="193" t="s">
        <v>658</v>
      </c>
      <c r="F126" s="194" t="s">
        <v>659</v>
      </c>
      <c r="G126" s="195" t="s">
        <v>216</v>
      </c>
      <c r="H126" s="196">
        <v>0.02</v>
      </c>
      <c r="I126" s="197"/>
      <c r="J126" s="198">
        <f>ROUND(I126*H126,2)</f>
        <v>0</v>
      </c>
      <c r="K126" s="194" t="s">
        <v>154</v>
      </c>
      <c r="L126" s="39"/>
      <c r="M126" s="199" t="s">
        <v>1</v>
      </c>
      <c r="N126" s="200" t="s">
        <v>38</v>
      </c>
      <c r="O126" s="7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155</v>
      </c>
      <c r="AT126" s="203" t="s">
        <v>150</v>
      </c>
      <c r="AU126" s="203" t="s">
        <v>83</v>
      </c>
      <c r="AY126" s="17" t="s">
        <v>147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81</v>
      </c>
      <c r="BK126" s="204">
        <f>ROUND(I126*H126,2)</f>
        <v>0</v>
      </c>
      <c r="BL126" s="17" t="s">
        <v>155</v>
      </c>
      <c r="BM126" s="203" t="s">
        <v>872</v>
      </c>
    </row>
    <row r="127" spans="1:65" s="13" customFormat="1" x14ac:dyDescent="0.2">
      <c r="B127" s="205"/>
      <c r="C127" s="206"/>
      <c r="D127" s="207" t="s">
        <v>157</v>
      </c>
      <c r="E127" s="208" t="s">
        <v>1</v>
      </c>
      <c r="F127" s="209" t="s">
        <v>661</v>
      </c>
      <c r="G127" s="206"/>
      <c r="H127" s="210">
        <v>0.02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157</v>
      </c>
      <c r="AU127" s="216" t="s">
        <v>83</v>
      </c>
      <c r="AV127" s="13" t="s">
        <v>83</v>
      </c>
      <c r="AW127" s="13" t="s">
        <v>30</v>
      </c>
      <c r="AX127" s="13" t="s">
        <v>73</v>
      </c>
      <c r="AY127" s="216" t="s">
        <v>147</v>
      </c>
    </row>
    <row r="128" spans="1:65" s="14" customFormat="1" x14ac:dyDescent="0.2">
      <c r="B128" s="217"/>
      <c r="C128" s="218"/>
      <c r="D128" s="207" t="s">
        <v>157</v>
      </c>
      <c r="E128" s="219" t="s">
        <v>1</v>
      </c>
      <c r="F128" s="220" t="s">
        <v>164</v>
      </c>
      <c r="G128" s="218"/>
      <c r="H128" s="221">
        <v>0.02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157</v>
      </c>
      <c r="AU128" s="227" t="s">
        <v>83</v>
      </c>
      <c r="AV128" s="14" t="s">
        <v>155</v>
      </c>
      <c r="AW128" s="14" t="s">
        <v>30</v>
      </c>
      <c r="AX128" s="14" t="s">
        <v>81</v>
      </c>
      <c r="AY128" s="227" t="s">
        <v>147</v>
      </c>
    </row>
    <row r="129" spans="1:65" s="2" customFormat="1" ht="16.5" customHeight="1" x14ac:dyDescent="0.2">
      <c r="A129" s="34"/>
      <c r="B129" s="35"/>
      <c r="C129" s="228" t="s">
        <v>83</v>
      </c>
      <c r="D129" s="228" t="s">
        <v>176</v>
      </c>
      <c r="E129" s="229" t="s">
        <v>177</v>
      </c>
      <c r="F129" s="230" t="s">
        <v>178</v>
      </c>
      <c r="G129" s="231" t="s">
        <v>179</v>
      </c>
      <c r="H129" s="232">
        <v>56.7</v>
      </c>
      <c r="I129" s="233"/>
      <c r="J129" s="234">
        <f>ROUND(I129*H129,2)</f>
        <v>0</v>
      </c>
      <c r="K129" s="230" t="s">
        <v>154</v>
      </c>
      <c r="L129" s="235"/>
      <c r="M129" s="236" t="s">
        <v>1</v>
      </c>
      <c r="N129" s="237" t="s">
        <v>38</v>
      </c>
      <c r="O129" s="71"/>
      <c r="P129" s="201">
        <f>O129*H129</f>
        <v>0</v>
      </c>
      <c r="Q129" s="201">
        <v>1</v>
      </c>
      <c r="R129" s="201">
        <f>Q129*H129</f>
        <v>56.7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180</v>
      </c>
      <c r="AT129" s="203" t="s">
        <v>176</v>
      </c>
      <c r="AU129" s="203" t="s">
        <v>83</v>
      </c>
      <c r="AY129" s="17" t="s">
        <v>147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81</v>
      </c>
      <c r="BK129" s="204">
        <f>ROUND(I129*H129,2)</f>
        <v>0</v>
      </c>
      <c r="BL129" s="17" t="s">
        <v>155</v>
      </c>
      <c r="BM129" s="203" t="s">
        <v>873</v>
      </c>
    </row>
    <row r="130" spans="1:65" s="13" customFormat="1" x14ac:dyDescent="0.2">
      <c r="B130" s="205"/>
      <c r="C130" s="206"/>
      <c r="D130" s="207" t="s">
        <v>157</v>
      </c>
      <c r="E130" s="208" t="s">
        <v>1</v>
      </c>
      <c r="F130" s="209" t="s">
        <v>663</v>
      </c>
      <c r="G130" s="206"/>
      <c r="H130" s="210">
        <v>56.7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83</v>
      </c>
      <c r="AV130" s="13" t="s">
        <v>83</v>
      </c>
      <c r="AW130" s="13" t="s">
        <v>30</v>
      </c>
      <c r="AX130" s="13" t="s">
        <v>73</v>
      </c>
      <c r="AY130" s="216" t="s">
        <v>147</v>
      </c>
    </row>
    <row r="131" spans="1:65" s="14" customFormat="1" x14ac:dyDescent="0.2">
      <c r="B131" s="217"/>
      <c r="C131" s="218"/>
      <c r="D131" s="207" t="s">
        <v>157</v>
      </c>
      <c r="E131" s="219" t="s">
        <v>1</v>
      </c>
      <c r="F131" s="220" t="s">
        <v>164</v>
      </c>
      <c r="G131" s="218"/>
      <c r="H131" s="221">
        <v>56.7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157</v>
      </c>
      <c r="AU131" s="227" t="s">
        <v>83</v>
      </c>
      <c r="AV131" s="14" t="s">
        <v>155</v>
      </c>
      <c r="AW131" s="14" t="s">
        <v>30</v>
      </c>
      <c r="AX131" s="14" t="s">
        <v>81</v>
      </c>
      <c r="AY131" s="227" t="s">
        <v>147</v>
      </c>
    </row>
    <row r="132" spans="1:65" s="2" customFormat="1" ht="76.349999999999994" customHeight="1" x14ac:dyDescent="0.2">
      <c r="A132" s="34"/>
      <c r="B132" s="35"/>
      <c r="C132" s="192" t="s">
        <v>120</v>
      </c>
      <c r="D132" s="192" t="s">
        <v>150</v>
      </c>
      <c r="E132" s="193" t="s">
        <v>337</v>
      </c>
      <c r="F132" s="194" t="s">
        <v>338</v>
      </c>
      <c r="G132" s="195" t="s">
        <v>216</v>
      </c>
      <c r="H132" s="196">
        <v>2.5000000000000001E-2</v>
      </c>
      <c r="I132" s="197"/>
      <c r="J132" s="198">
        <f>ROUND(I132*H132,2)</f>
        <v>0</v>
      </c>
      <c r="K132" s="194" t="s">
        <v>154</v>
      </c>
      <c r="L132" s="39"/>
      <c r="M132" s="199" t="s">
        <v>1</v>
      </c>
      <c r="N132" s="200" t="s">
        <v>38</v>
      </c>
      <c r="O132" s="7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155</v>
      </c>
      <c r="AT132" s="203" t="s">
        <v>150</v>
      </c>
      <c r="AU132" s="203" t="s">
        <v>83</v>
      </c>
      <c r="AY132" s="17" t="s">
        <v>147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81</v>
      </c>
      <c r="BK132" s="204">
        <f>ROUND(I132*H132,2)</f>
        <v>0</v>
      </c>
      <c r="BL132" s="17" t="s">
        <v>155</v>
      </c>
      <c r="BM132" s="203" t="s">
        <v>874</v>
      </c>
    </row>
    <row r="133" spans="1:65" s="13" customFormat="1" x14ac:dyDescent="0.2">
      <c r="B133" s="205"/>
      <c r="C133" s="206"/>
      <c r="D133" s="207" t="s">
        <v>157</v>
      </c>
      <c r="E133" s="208" t="s">
        <v>1</v>
      </c>
      <c r="F133" s="209" t="s">
        <v>665</v>
      </c>
      <c r="G133" s="206"/>
      <c r="H133" s="210">
        <v>2.5000000000000001E-2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83</v>
      </c>
      <c r="AV133" s="13" t="s">
        <v>83</v>
      </c>
      <c r="AW133" s="13" t="s">
        <v>30</v>
      </c>
      <c r="AX133" s="13" t="s">
        <v>73</v>
      </c>
      <c r="AY133" s="216" t="s">
        <v>147</v>
      </c>
    </row>
    <row r="134" spans="1:65" s="14" customFormat="1" x14ac:dyDescent="0.2">
      <c r="B134" s="217"/>
      <c r="C134" s="218"/>
      <c r="D134" s="207" t="s">
        <v>157</v>
      </c>
      <c r="E134" s="219" t="s">
        <v>1</v>
      </c>
      <c r="F134" s="220" t="s">
        <v>164</v>
      </c>
      <c r="G134" s="218"/>
      <c r="H134" s="221">
        <v>2.5000000000000001E-2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157</v>
      </c>
      <c r="AU134" s="227" t="s">
        <v>83</v>
      </c>
      <c r="AV134" s="14" t="s">
        <v>155</v>
      </c>
      <c r="AW134" s="14" t="s">
        <v>30</v>
      </c>
      <c r="AX134" s="14" t="s">
        <v>81</v>
      </c>
      <c r="AY134" s="227" t="s">
        <v>147</v>
      </c>
    </row>
    <row r="135" spans="1:65" s="2" customFormat="1" ht="16.5" customHeight="1" x14ac:dyDescent="0.2">
      <c r="A135" s="34"/>
      <c r="B135" s="35"/>
      <c r="C135" s="228" t="s">
        <v>155</v>
      </c>
      <c r="D135" s="228" t="s">
        <v>176</v>
      </c>
      <c r="E135" s="229" t="s">
        <v>792</v>
      </c>
      <c r="F135" s="230" t="s">
        <v>793</v>
      </c>
      <c r="G135" s="231" t="s">
        <v>179</v>
      </c>
      <c r="H135" s="232">
        <v>0.96</v>
      </c>
      <c r="I135" s="233"/>
      <c r="J135" s="234">
        <f>ROUND(I135*H135,2)</f>
        <v>0</v>
      </c>
      <c r="K135" s="230" t="s">
        <v>154</v>
      </c>
      <c r="L135" s="235"/>
      <c r="M135" s="236" t="s">
        <v>1</v>
      </c>
      <c r="N135" s="237" t="s">
        <v>38</v>
      </c>
      <c r="O135" s="71"/>
      <c r="P135" s="201">
        <f>O135*H135</f>
        <v>0</v>
      </c>
      <c r="Q135" s="201">
        <v>1</v>
      </c>
      <c r="R135" s="201">
        <f>Q135*H135</f>
        <v>0.96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180</v>
      </c>
      <c r="AT135" s="203" t="s">
        <v>176</v>
      </c>
      <c r="AU135" s="203" t="s">
        <v>83</v>
      </c>
      <c r="AY135" s="17" t="s">
        <v>147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81</v>
      </c>
      <c r="BK135" s="204">
        <f>ROUND(I135*H135,2)</f>
        <v>0</v>
      </c>
      <c r="BL135" s="17" t="s">
        <v>155</v>
      </c>
      <c r="BM135" s="203" t="s">
        <v>875</v>
      </c>
    </row>
    <row r="136" spans="1:65" s="13" customFormat="1" x14ac:dyDescent="0.2">
      <c r="B136" s="205"/>
      <c r="C136" s="206"/>
      <c r="D136" s="207" t="s">
        <v>157</v>
      </c>
      <c r="E136" s="208" t="s">
        <v>1</v>
      </c>
      <c r="F136" s="209" t="s">
        <v>876</v>
      </c>
      <c r="G136" s="206"/>
      <c r="H136" s="210">
        <v>0.96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83</v>
      </c>
      <c r="AV136" s="13" t="s">
        <v>83</v>
      </c>
      <c r="AW136" s="13" t="s">
        <v>30</v>
      </c>
      <c r="AX136" s="13" t="s">
        <v>73</v>
      </c>
      <c r="AY136" s="216" t="s">
        <v>147</v>
      </c>
    </row>
    <row r="137" spans="1:65" s="14" customFormat="1" x14ac:dyDescent="0.2">
      <c r="B137" s="217"/>
      <c r="C137" s="218"/>
      <c r="D137" s="207" t="s">
        <v>157</v>
      </c>
      <c r="E137" s="219" t="s">
        <v>1</v>
      </c>
      <c r="F137" s="220" t="s">
        <v>164</v>
      </c>
      <c r="G137" s="218"/>
      <c r="H137" s="221">
        <v>0.96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157</v>
      </c>
      <c r="AU137" s="227" t="s">
        <v>83</v>
      </c>
      <c r="AV137" s="14" t="s">
        <v>155</v>
      </c>
      <c r="AW137" s="14" t="s">
        <v>30</v>
      </c>
      <c r="AX137" s="14" t="s">
        <v>81</v>
      </c>
      <c r="AY137" s="227" t="s">
        <v>147</v>
      </c>
    </row>
    <row r="138" spans="1:65" s="2" customFormat="1" ht="16.5" customHeight="1" x14ac:dyDescent="0.2">
      <c r="A138" s="34"/>
      <c r="B138" s="35"/>
      <c r="C138" s="228" t="s">
        <v>148</v>
      </c>
      <c r="D138" s="228" t="s">
        <v>176</v>
      </c>
      <c r="E138" s="229" t="s">
        <v>822</v>
      </c>
      <c r="F138" s="230" t="s">
        <v>823</v>
      </c>
      <c r="G138" s="231" t="s">
        <v>153</v>
      </c>
      <c r="H138" s="232">
        <v>6</v>
      </c>
      <c r="I138" s="233"/>
      <c r="J138" s="234">
        <f>ROUND(I138*H138,2)</f>
        <v>0</v>
      </c>
      <c r="K138" s="230" t="s">
        <v>154</v>
      </c>
      <c r="L138" s="235"/>
      <c r="M138" s="236" t="s">
        <v>1</v>
      </c>
      <c r="N138" s="237" t="s">
        <v>38</v>
      </c>
      <c r="O138" s="7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180</v>
      </c>
      <c r="AT138" s="203" t="s">
        <v>176</v>
      </c>
      <c r="AU138" s="203" t="s">
        <v>83</v>
      </c>
      <c r="AY138" s="17" t="s">
        <v>147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81</v>
      </c>
      <c r="BK138" s="204">
        <f>ROUND(I138*H138,2)</f>
        <v>0</v>
      </c>
      <c r="BL138" s="17" t="s">
        <v>155</v>
      </c>
      <c r="BM138" s="203" t="s">
        <v>877</v>
      </c>
    </row>
    <row r="139" spans="1:65" s="13" customFormat="1" x14ac:dyDescent="0.2">
      <c r="B139" s="205"/>
      <c r="C139" s="206"/>
      <c r="D139" s="207" t="s">
        <v>157</v>
      </c>
      <c r="E139" s="208" t="s">
        <v>1</v>
      </c>
      <c r="F139" s="209" t="s">
        <v>878</v>
      </c>
      <c r="G139" s="206"/>
      <c r="H139" s="210">
        <v>6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83</v>
      </c>
      <c r="AV139" s="13" t="s">
        <v>83</v>
      </c>
      <c r="AW139" s="13" t="s">
        <v>30</v>
      </c>
      <c r="AX139" s="13" t="s">
        <v>73</v>
      </c>
      <c r="AY139" s="216" t="s">
        <v>147</v>
      </c>
    </row>
    <row r="140" spans="1:65" s="14" customFormat="1" x14ac:dyDescent="0.2">
      <c r="B140" s="217"/>
      <c r="C140" s="218"/>
      <c r="D140" s="207" t="s">
        <v>157</v>
      </c>
      <c r="E140" s="219" t="s">
        <v>1</v>
      </c>
      <c r="F140" s="220" t="s">
        <v>164</v>
      </c>
      <c r="G140" s="218"/>
      <c r="H140" s="221">
        <v>6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157</v>
      </c>
      <c r="AU140" s="227" t="s">
        <v>83</v>
      </c>
      <c r="AV140" s="14" t="s">
        <v>155</v>
      </c>
      <c r="AW140" s="14" t="s">
        <v>30</v>
      </c>
      <c r="AX140" s="14" t="s">
        <v>81</v>
      </c>
      <c r="AY140" s="227" t="s">
        <v>147</v>
      </c>
    </row>
    <row r="141" spans="1:65" s="2" customFormat="1" ht="16.5" customHeight="1" x14ac:dyDescent="0.2">
      <c r="A141" s="34"/>
      <c r="B141" s="35"/>
      <c r="C141" s="228" t="s">
        <v>190</v>
      </c>
      <c r="D141" s="228" t="s">
        <v>176</v>
      </c>
      <c r="E141" s="229" t="s">
        <v>826</v>
      </c>
      <c r="F141" s="230" t="s">
        <v>827</v>
      </c>
      <c r="G141" s="231" t="s">
        <v>153</v>
      </c>
      <c r="H141" s="232">
        <v>1</v>
      </c>
      <c r="I141" s="233"/>
      <c r="J141" s="234">
        <f>ROUND(I141*H141,2)</f>
        <v>0</v>
      </c>
      <c r="K141" s="230" t="s">
        <v>154</v>
      </c>
      <c r="L141" s="235"/>
      <c r="M141" s="236" t="s">
        <v>1</v>
      </c>
      <c r="N141" s="237" t="s">
        <v>38</v>
      </c>
      <c r="O141" s="7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180</v>
      </c>
      <c r="AT141" s="203" t="s">
        <v>176</v>
      </c>
      <c r="AU141" s="203" t="s">
        <v>83</v>
      </c>
      <c r="AY141" s="17" t="s">
        <v>147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81</v>
      </c>
      <c r="BK141" s="204">
        <f>ROUND(I141*H141,2)</f>
        <v>0</v>
      </c>
      <c r="BL141" s="17" t="s">
        <v>155</v>
      </c>
      <c r="BM141" s="203" t="s">
        <v>879</v>
      </c>
    </row>
    <row r="142" spans="1:65" s="13" customFormat="1" x14ac:dyDescent="0.2">
      <c r="B142" s="205"/>
      <c r="C142" s="206"/>
      <c r="D142" s="207" t="s">
        <v>157</v>
      </c>
      <c r="E142" s="208" t="s">
        <v>1</v>
      </c>
      <c r="F142" s="209" t="s">
        <v>81</v>
      </c>
      <c r="G142" s="206"/>
      <c r="H142" s="210">
        <v>1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83</v>
      </c>
      <c r="AV142" s="13" t="s">
        <v>83</v>
      </c>
      <c r="AW142" s="13" t="s">
        <v>30</v>
      </c>
      <c r="AX142" s="13" t="s">
        <v>73</v>
      </c>
      <c r="AY142" s="216" t="s">
        <v>147</v>
      </c>
    </row>
    <row r="143" spans="1:65" s="14" customFormat="1" x14ac:dyDescent="0.2">
      <c r="B143" s="217"/>
      <c r="C143" s="218"/>
      <c r="D143" s="207" t="s">
        <v>157</v>
      </c>
      <c r="E143" s="219" t="s">
        <v>1</v>
      </c>
      <c r="F143" s="220" t="s">
        <v>164</v>
      </c>
      <c r="G143" s="218"/>
      <c r="H143" s="221">
        <v>1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157</v>
      </c>
      <c r="AU143" s="227" t="s">
        <v>83</v>
      </c>
      <c r="AV143" s="14" t="s">
        <v>155</v>
      </c>
      <c r="AW143" s="14" t="s">
        <v>30</v>
      </c>
      <c r="AX143" s="14" t="s">
        <v>81</v>
      </c>
      <c r="AY143" s="227" t="s">
        <v>147</v>
      </c>
    </row>
    <row r="144" spans="1:65" s="2" customFormat="1" ht="21.75" customHeight="1" x14ac:dyDescent="0.2">
      <c r="A144" s="34"/>
      <c r="B144" s="35"/>
      <c r="C144" s="228" t="s">
        <v>198</v>
      </c>
      <c r="D144" s="228" t="s">
        <v>176</v>
      </c>
      <c r="E144" s="229" t="s">
        <v>384</v>
      </c>
      <c r="F144" s="230" t="s">
        <v>385</v>
      </c>
      <c r="G144" s="231" t="s">
        <v>193</v>
      </c>
      <c r="H144" s="232">
        <v>20</v>
      </c>
      <c r="I144" s="265"/>
      <c r="J144" s="234">
        <f>ROUND(I144*H144,2)</f>
        <v>0</v>
      </c>
      <c r="K144" s="230" t="s">
        <v>154</v>
      </c>
      <c r="L144" s="235"/>
      <c r="M144" s="236" t="s">
        <v>1</v>
      </c>
      <c r="N144" s="237" t="s">
        <v>38</v>
      </c>
      <c r="O144" s="7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180</v>
      </c>
      <c r="AT144" s="203" t="s">
        <v>176</v>
      </c>
      <c r="AU144" s="203" t="s">
        <v>83</v>
      </c>
      <c r="AY144" s="17" t="s">
        <v>147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81</v>
      </c>
      <c r="BK144" s="204">
        <f>ROUND(I144*H144,2)</f>
        <v>0</v>
      </c>
      <c r="BL144" s="17" t="s">
        <v>155</v>
      </c>
      <c r="BM144" s="203" t="s">
        <v>880</v>
      </c>
    </row>
    <row r="145" spans="1:65" s="15" customFormat="1" x14ac:dyDescent="0.2">
      <c r="B145" s="238"/>
      <c r="C145" s="239"/>
      <c r="D145" s="207" t="s">
        <v>157</v>
      </c>
      <c r="E145" s="240" t="s">
        <v>1</v>
      </c>
      <c r="F145" s="241" t="s">
        <v>667</v>
      </c>
      <c r="G145" s="239"/>
      <c r="H145" s="240" t="s">
        <v>1</v>
      </c>
      <c r="I145" s="242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157</v>
      </c>
      <c r="AU145" s="247" t="s">
        <v>83</v>
      </c>
      <c r="AV145" s="15" t="s">
        <v>81</v>
      </c>
      <c r="AW145" s="15" t="s">
        <v>30</v>
      </c>
      <c r="AX145" s="15" t="s">
        <v>73</v>
      </c>
      <c r="AY145" s="247" t="s">
        <v>147</v>
      </c>
    </row>
    <row r="146" spans="1:65" s="13" customFormat="1" x14ac:dyDescent="0.2">
      <c r="B146" s="205"/>
      <c r="C146" s="206"/>
      <c r="D146" s="207" t="s">
        <v>157</v>
      </c>
      <c r="E146" s="208" t="s">
        <v>1</v>
      </c>
      <c r="F146" s="209" t="s">
        <v>881</v>
      </c>
      <c r="G146" s="206"/>
      <c r="H146" s="210">
        <v>20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83</v>
      </c>
      <c r="AV146" s="13" t="s">
        <v>83</v>
      </c>
      <c r="AW146" s="13" t="s">
        <v>30</v>
      </c>
      <c r="AX146" s="13" t="s">
        <v>73</v>
      </c>
      <c r="AY146" s="216" t="s">
        <v>147</v>
      </c>
    </row>
    <row r="147" spans="1:65" s="14" customFormat="1" x14ac:dyDescent="0.2">
      <c r="B147" s="217"/>
      <c r="C147" s="218"/>
      <c r="D147" s="207" t="s">
        <v>157</v>
      </c>
      <c r="E147" s="219" t="s">
        <v>1</v>
      </c>
      <c r="F147" s="220" t="s">
        <v>164</v>
      </c>
      <c r="G147" s="218"/>
      <c r="H147" s="221">
        <v>20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157</v>
      </c>
      <c r="AU147" s="227" t="s">
        <v>83</v>
      </c>
      <c r="AV147" s="14" t="s">
        <v>155</v>
      </c>
      <c r="AW147" s="14" t="s">
        <v>30</v>
      </c>
      <c r="AX147" s="14" t="s">
        <v>81</v>
      </c>
      <c r="AY147" s="227" t="s">
        <v>147</v>
      </c>
    </row>
    <row r="148" spans="1:65" s="2" customFormat="1" ht="16.5" customHeight="1" x14ac:dyDescent="0.2">
      <c r="A148" s="34"/>
      <c r="B148" s="35"/>
      <c r="C148" s="228" t="s">
        <v>180</v>
      </c>
      <c r="D148" s="228" t="s">
        <v>176</v>
      </c>
      <c r="E148" s="229" t="s">
        <v>474</v>
      </c>
      <c r="F148" s="230" t="s">
        <v>475</v>
      </c>
      <c r="G148" s="231" t="s">
        <v>185</v>
      </c>
      <c r="H148" s="232">
        <v>50</v>
      </c>
      <c r="I148" s="265"/>
      <c r="J148" s="234">
        <f>ROUND(I148*H148,2)</f>
        <v>0</v>
      </c>
      <c r="K148" s="230" t="s">
        <v>154</v>
      </c>
      <c r="L148" s="235"/>
      <c r="M148" s="236" t="s">
        <v>1</v>
      </c>
      <c r="N148" s="237" t="s">
        <v>38</v>
      </c>
      <c r="O148" s="71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180</v>
      </c>
      <c r="AT148" s="203" t="s">
        <v>176</v>
      </c>
      <c r="AU148" s="203" t="s">
        <v>83</v>
      </c>
      <c r="AY148" s="17" t="s">
        <v>147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81</v>
      </c>
      <c r="BK148" s="204">
        <f>ROUND(I148*H148,2)</f>
        <v>0</v>
      </c>
      <c r="BL148" s="17" t="s">
        <v>155</v>
      </c>
      <c r="BM148" s="203" t="s">
        <v>882</v>
      </c>
    </row>
    <row r="149" spans="1:65" s="15" customFormat="1" x14ac:dyDescent="0.2">
      <c r="B149" s="238"/>
      <c r="C149" s="239"/>
      <c r="D149" s="207" t="s">
        <v>157</v>
      </c>
      <c r="E149" s="240" t="s">
        <v>1</v>
      </c>
      <c r="F149" s="241" t="s">
        <v>667</v>
      </c>
      <c r="G149" s="239"/>
      <c r="H149" s="240" t="s">
        <v>1</v>
      </c>
      <c r="I149" s="242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AT149" s="247" t="s">
        <v>157</v>
      </c>
      <c r="AU149" s="247" t="s">
        <v>83</v>
      </c>
      <c r="AV149" s="15" t="s">
        <v>81</v>
      </c>
      <c r="AW149" s="15" t="s">
        <v>30</v>
      </c>
      <c r="AX149" s="15" t="s">
        <v>73</v>
      </c>
      <c r="AY149" s="247" t="s">
        <v>147</v>
      </c>
    </row>
    <row r="150" spans="1:65" s="13" customFormat="1" x14ac:dyDescent="0.2">
      <c r="B150" s="205"/>
      <c r="C150" s="206"/>
      <c r="D150" s="207" t="s">
        <v>157</v>
      </c>
      <c r="E150" s="208" t="s">
        <v>1</v>
      </c>
      <c r="F150" s="209" t="s">
        <v>670</v>
      </c>
      <c r="G150" s="206"/>
      <c r="H150" s="210">
        <v>50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83</v>
      </c>
      <c r="AV150" s="13" t="s">
        <v>83</v>
      </c>
      <c r="AW150" s="13" t="s">
        <v>30</v>
      </c>
      <c r="AX150" s="13" t="s">
        <v>73</v>
      </c>
      <c r="AY150" s="216" t="s">
        <v>147</v>
      </c>
    </row>
    <row r="151" spans="1:65" s="14" customFormat="1" x14ac:dyDescent="0.2">
      <c r="B151" s="217"/>
      <c r="C151" s="218"/>
      <c r="D151" s="207" t="s">
        <v>157</v>
      </c>
      <c r="E151" s="219" t="s">
        <v>1</v>
      </c>
      <c r="F151" s="220" t="s">
        <v>164</v>
      </c>
      <c r="G151" s="218"/>
      <c r="H151" s="221">
        <v>50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157</v>
      </c>
      <c r="AU151" s="227" t="s">
        <v>83</v>
      </c>
      <c r="AV151" s="14" t="s">
        <v>155</v>
      </c>
      <c r="AW151" s="14" t="s">
        <v>30</v>
      </c>
      <c r="AX151" s="14" t="s">
        <v>81</v>
      </c>
      <c r="AY151" s="227" t="s">
        <v>147</v>
      </c>
    </row>
    <row r="152" spans="1:65" s="2" customFormat="1" ht="24.2" customHeight="1" x14ac:dyDescent="0.2">
      <c r="A152" s="34"/>
      <c r="B152" s="35"/>
      <c r="C152" s="228" t="s">
        <v>207</v>
      </c>
      <c r="D152" s="228" t="s">
        <v>176</v>
      </c>
      <c r="E152" s="229" t="s">
        <v>671</v>
      </c>
      <c r="F152" s="230" t="s">
        <v>672</v>
      </c>
      <c r="G152" s="231" t="s">
        <v>193</v>
      </c>
      <c r="H152" s="232">
        <v>80</v>
      </c>
      <c r="I152" s="233"/>
      <c r="J152" s="234">
        <f>ROUND(I152*H152,2)</f>
        <v>0</v>
      </c>
      <c r="K152" s="230" t="s">
        <v>154</v>
      </c>
      <c r="L152" s="235"/>
      <c r="M152" s="236" t="s">
        <v>1</v>
      </c>
      <c r="N152" s="237" t="s">
        <v>38</v>
      </c>
      <c r="O152" s="71"/>
      <c r="P152" s="201">
        <f>O152*H152</f>
        <v>0</v>
      </c>
      <c r="Q152" s="201">
        <v>1.23E-3</v>
      </c>
      <c r="R152" s="201">
        <f>Q152*H152</f>
        <v>9.8400000000000001E-2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180</v>
      </c>
      <c r="AT152" s="203" t="s">
        <v>176</v>
      </c>
      <c r="AU152" s="203" t="s">
        <v>83</v>
      </c>
      <c r="AY152" s="17" t="s">
        <v>147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81</v>
      </c>
      <c r="BK152" s="204">
        <f>ROUND(I152*H152,2)</f>
        <v>0</v>
      </c>
      <c r="BL152" s="17" t="s">
        <v>155</v>
      </c>
      <c r="BM152" s="203" t="s">
        <v>883</v>
      </c>
    </row>
    <row r="153" spans="1:65" s="13" customFormat="1" x14ac:dyDescent="0.2">
      <c r="B153" s="205"/>
      <c r="C153" s="206"/>
      <c r="D153" s="207" t="s">
        <v>157</v>
      </c>
      <c r="E153" s="208" t="s">
        <v>1</v>
      </c>
      <c r="F153" s="209" t="s">
        <v>884</v>
      </c>
      <c r="G153" s="206"/>
      <c r="H153" s="210">
        <v>80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157</v>
      </c>
      <c r="AU153" s="216" t="s">
        <v>83</v>
      </c>
      <c r="AV153" s="13" t="s">
        <v>83</v>
      </c>
      <c r="AW153" s="13" t="s">
        <v>30</v>
      </c>
      <c r="AX153" s="13" t="s">
        <v>73</v>
      </c>
      <c r="AY153" s="216" t="s">
        <v>147</v>
      </c>
    </row>
    <row r="154" spans="1:65" s="14" customFormat="1" x14ac:dyDescent="0.2">
      <c r="B154" s="217"/>
      <c r="C154" s="218"/>
      <c r="D154" s="207" t="s">
        <v>157</v>
      </c>
      <c r="E154" s="219" t="s">
        <v>1</v>
      </c>
      <c r="F154" s="220" t="s">
        <v>164</v>
      </c>
      <c r="G154" s="218"/>
      <c r="H154" s="221">
        <v>80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157</v>
      </c>
      <c r="AU154" s="227" t="s">
        <v>83</v>
      </c>
      <c r="AV154" s="14" t="s">
        <v>155</v>
      </c>
      <c r="AW154" s="14" t="s">
        <v>30</v>
      </c>
      <c r="AX154" s="14" t="s">
        <v>81</v>
      </c>
      <c r="AY154" s="227" t="s">
        <v>147</v>
      </c>
    </row>
    <row r="155" spans="1:65" s="2" customFormat="1" ht="21.75" customHeight="1" x14ac:dyDescent="0.2">
      <c r="A155" s="34"/>
      <c r="B155" s="35"/>
      <c r="C155" s="228" t="s">
        <v>213</v>
      </c>
      <c r="D155" s="228" t="s">
        <v>176</v>
      </c>
      <c r="E155" s="229" t="s">
        <v>203</v>
      </c>
      <c r="F155" s="230" t="s">
        <v>204</v>
      </c>
      <c r="G155" s="231" t="s">
        <v>193</v>
      </c>
      <c r="H155" s="232">
        <v>40</v>
      </c>
      <c r="I155" s="265"/>
      <c r="J155" s="234">
        <f>ROUND(I155*H155,2)</f>
        <v>0</v>
      </c>
      <c r="K155" s="230" t="s">
        <v>154</v>
      </c>
      <c r="L155" s="235"/>
      <c r="M155" s="236" t="s">
        <v>1</v>
      </c>
      <c r="N155" s="237" t="s">
        <v>38</v>
      </c>
      <c r="O155" s="71"/>
      <c r="P155" s="201">
        <f>O155*H155</f>
        <v>0</v>
      </c>
      <c r="Q155" s="201">
        <v>1.8000000000000001E-4</v>
      </c>
      <c r="R155" s="201">
        <f>Q155*H155</f>
        <v>7.2000000000000007E-3</v>
      </c>
      <c r="S155" s="201">
        <v>0</v>
      </c>
      <c r="T155" s="20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180</v>
      </c>
      <c r="AT155" s="203" t="s">
        <v>176</v>
      </c>
      <c r="AU155" s="203" t="s">
        <v>83</v>
      </c>
      <c r="AY155" s="17" t="s">
        <v>147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81</v>
      </c>
      <c r="BK155" s="204">
        <f>ROUND(I155*H155,2)</f>
        <v>0</v>
      </c>
      <c r="BL155" s="17" t="s">
        <v>155</v>
      </c>
      <c r="BM155" s="203" t="s">
        <v>885</v>
      </c>
    </row>
    <row r="156" spans="1:65" s="15" customFormat="1" x14ac:dyDescent="0.2">
      <c r="B156" s="238"/>
      <c r="C156" s="239"/>
      <c r="D156" s="207" t="s">
        <v>157</v>
      </c>
      <c r="E156" s="240" t="s">
        <v>1</v>
      </c>
      <c r="F156" s="241" t="s">
        <v>667</v>
      </c>
      <c r="G156" s="239"/>
      <c r="H156" s="240" t="s">
        <v>1</v>
      </c>
      <c r="I156" s="242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157</v>
      </c>
      <c r="AU156" s="247" t="s">
        <v>83</v>
      </c>
      <c r="AV156" s="15" t="s">
        <v>81</v>
      </c>
      <c r="AW156" s="15" t="s">
        <v>30</v>
      </c>
      <c r="AX156" s="15" t="s">
        <v>73</v>
      </c>
      <c r="AY156" s="247" t="s">
        <v>147</v>
      </c>
    </row>
    <row r="157" spans="1:65" s="13" customFormat="1" x14ac:dyDescent="0.2">
      <c r="B157" s="205"/>
      <c r="C157" s="206"/>
      <c r="D157" s="207" t="s">
        <v>157</v>
      </c>
      <c r="E157" s="208" t="s">
        <v>1</v>
      </c>
      <c r="F157" s="209" t="s">
        <v>886</v>
      </c>
      <c r="G157" s="206"/>
      <c r="H157" s="210">
        <v>40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157</v>
      </c>
      <c r="AU157" s="216" t="s">
        <v>83</v>
      </c>
      <c r="AV157" s="13" t="s">
        <v>83</v>
      </c>
      <c r="AW157" s="13" t="s">
        <v>30</v>
      </c>
      <c r="AX157" s="13" t="s">
        <v>73</v>
      </c>
      <c r="AY157" s="216" t="s">
        <v>147</v>
      </c>
    </row>
    <row r="158" spans="1:65" s="14" customFormat="1" x14ac:dyDescent="0.2">
      <c r="B158" s="217"/>
      <c r="C158" s="218"/>
      <c r="D158" s="207" t="s">
        <v>157</v>
      </c>
      <c r="E158" s="219" t="s">
        <v>1</v>
      </c>
      <c r="F158" s="220" t="s">
        <v>164</v>
      </c>
      <c r="G158" s="218"/>
      <c r="H158" s="221">
        <v>40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157</v>
      </c>
      <c r="AU158" s="227" t="s">
        <v>83</v>
      </c>
      <c r="AV158" s="14" t="s">
        <v>155</v>
      </c>
      <c r="AW158" s="14" t="s">
        <v>30</v>
      </c>
      <c r="AX158" s="14" t="s">
        <v>81</v>
      </c>
      <c r="AY158" s="227" t="s">
        <v>147</v>
      </c>
    </row>
    <row r="159" spans="1:65" s="2" customFormat="1" ht="90" customHeight="1" x14ac:dyDescent="0.2">
      <c r="A159" s="34"/>
      <c r="B159" s="35"/>
      <c r="C159" s="192" t="s">
        <v>219</v>
      </c>
      <c r="D159" s="192" t="s">
        <v>150</v>
      </c>
      <c r="E159" s="193" t="s">
        <v>677</v>
      </c>
      <c r="F159" s="194" t="s">
        <v>678</v>
      </c>
      <c r="G159" s="195" t="s">
        <v>216</v>
      </c>
      <c r="H159" s="196">
        <v>2.5000000000000001E-2</v>
      </c>
      <c r="I159" s="197"/>
      <c r="J159" s="198">
        <f>ROUND(I159*H159,2)</f>
        <v>0</v>
      </c>
      <c r="K159" s="194" t="s">
        <v>154</v>
      </c>
      <c r="L159" s="39"/>
      <c r="M159" s="199" t="s">
        <v>1</v>
      </c>
      <c r="N159" s="200" t="s">
        <v>38</v>
      </c>
      <c r="O159" s="7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155</v>
      </c>
      <c r="AT159" s="203" t="s">
        <v>150</v>
      </c>
      <c r="AU159" s="203" t="s">
        <v>83</v>
      </c>
      <c r="AY159" s="17" t="s">
        <v>147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81</v>
      </c>
      <c r="BK159" s="204">
        <f>ROUND(I159*H159,2)</f>
        <v>0</v>
      </c>
      <c r="BL159" s="17" t="s">
        <v>155</v>
      </c>
      <c r="BM159" s="203" t="s">
        <v>887</v>
      </c>
    </row>
    <row r="160" spans="1:65" s="13" customFormat="1" x14ac:dyDescent="0.2">
      <c r="B160" s="205"/>
      <c r="C160" s="206"/>
      <c r="D160" s="207" t="s">
        <v>157</v>
      </c>
      <c r="E160" s="208" t="s">
        <v>1</v>
      </c>
      <c r="F160" s="209" t="s">
        <v>665</v>
      </c>
      <c r="G160" s="206"/>
      <c r="H160" s="210">
        <v>2.5000000000000001E-2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83</v>
      </c>
      <c r="AV160" s="13" t="s">
        <v>83</v>
      </c>
      <c r="AW160" s="13" t="s">
        <v>30</v>
      </c>
      <c r="AX160" s="13" t="s">
        <v>73</v>
      </c>
      <c r="AY160" s="216" t="s">
        <v>147</v>
      </c>
    </row>
    <row r="161" spans="1:65" s="14" customFormat="1" x14ac:dyDescent="0.2">
      <c r="B161" s="217"/>
      <c r="C161" s="218"/>
      <c r="D161" s="207" t="s">
        <v>157</v>
      </c>
      <c r="E161" s="219" t="s">
        <v>1</v>
      </c>
      <c r="F161" s="220" t="s">
        <v>164</v>
      </c>
      <c r="G161" s="218"/>
      <c r="H161" s="221">
        <v>2.5000000000000001E-2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157</v>
      </c>
      <c r="AU161" s="227" t="s">
        <v>83</v>
      </c>
      <c r="AV161" s="14" t="s">
        <v>155</v>
      </c>
      <c r="AW161" s="14" t="s">
        <v>30</v>
      </c>
      <c r="AX161" s="14" t="s">
        <v>81</v>
      </c>
      <c r="AY161" s="227" t="s">
        <v>147</v>
      </c>
    </row>
    <row r="162" spans="1:65" s="2" customFormat="1" ht="134.25" customHeight="1" x14ac:dyDescent="0.2">
      <c r="A162" s="34"/>
      <c r="B162" s="35"/>
      <c r="C162" s="192" t="s">
        <v>225</v>
      </c>
      <c r="D162" s="192" t="s">
        <v>150</v>
      </c>
      <c r="E162" s="193" t="s">
        <v>214</v>
      </c>
      <c r="F162" s="194" t="s">
        <v>215</v>
      </c>
      <c r="G162" s="195" t="s">
        <v>216</v>
      </c>
      <c r="H162" s="196">
        <v>0.15</v>
      </c>
      <c r="I162" s="197"/>
      <c r="J162" s="198">
        <f>ROUND(I162*H162,2)</f>
        <v>0</v>
      </c>
      <c r="K162" s="194" t="s">
        <v>154</v>
      </c>
      <c r="L162" s="39"/>
      <c r="M162" s="199" t="s">
        <v>1</v>
      </c>
      <c r="N162" s="200" t="s">
        <v>38</v>
      </c>
      <c r="O162" s="7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155</v>
      </c>
      <c r="AT162" s="203" t="s">
        <v>150</v>
      </c>
      <c r="AU162" s="203" t="s">
        <v>83</v>
      </c>
      <c r="AY162" s="17" t="s">
        <v>147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81</v>
      </c>
      <c r="BK162" s="204">
        <f>ROUND(I162*H162,2)</f>
        <v>0</v>
      </c>
      <c r="BL162" s="17" t="s">
        <v>155</v>
      </c>
      <c r="BM162" s="203" t="s">
        <v>888</v>
      </c>
    </row>
    <row r="163" spans="1:65" s="13" customFormat="1" x14ac:dyDescent="0.2">
      <c r="B163" s="205"/>
      <c r="C163" s="206"/>
      <c r="D163" s="207" t="s">
        <v>157</v>
      </c>
      <c r="E163" s="208" t="s">
        <v>1</v>
      </c>
      <c r="F163" s="209" t="s">
        <v>681</v>
      </c>
      <c r="G163" s="206"/>
      <c r="H163" s="210">
        <v>0.15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157</v>
      </c>
      <c r="AU163" s="216" t="s">
        <v>83</v>
      </c>
      <c r="AV163" s="13" t="s">
        <v>83</v>
      </c>
      <c r="AW163" s="13" t="s">
        <v>30</v>
      </c>
      <c r="AX163" s="13" t="s">
        <v>73</v>
      </c>
      <c r="AY163" s="216" t="s">
        <v>147</v>
      </c>
    </row>
    <row r="164" spans="1:65" s="14" customFormat="1" x14ac:dyDescent="0.2">
      <c r="B164" s="217"/>
      <c r="C164" s="218"/>
      <c r="D164" s="207" t="s">
        <v>157</v>
      </c>
      <c r="E164" s="219" t="s">
        <v>1</v>
      </c>
      <c r="F164" s="220" t="s">
        <v>164</v>
      </c>
      <c r="G164" s="218"/>
      <c r="H164" s="221">
        <v>0.15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157</v>
      </c>
      <c r="AU164" s="227" t="s">
        <v>83</v>
      </c>
      <c r="AV164" s="14" t="s">
        <v>155</v>
      </c>
      <c r="AW164" s="14" t="s">
        <v>30</v>
      </c>
      <c r="AX164" s="14" t="s">
        <v>81</v>
      </c>
      <c r="AY164" s="227" t="s">
        <v>147</v>
      </c>
    </row>
    <row r="165" spans="1:65" s="2" customFormat="1" ht="114.95" customHeight="1" x14ac:dyDescent="0.2">
      <c r="A165" s="34"/>
      <c r="B165" s="35"/>
      <c r="C165" s="192" t="s">
        <v>230</v>
      </c>
      <c r="D165" s="192" t="s">
        <v>150</v>
      </c>
      <c r="E165" s="193" t="s">
        <v>682</v>
      </c>
      <c r="F165" s="194" t="s">
        <v>683</v>
      </c>
      <c r="G165" s="195" t="s">
        <v>222</v>
      </c>
      <c r="H165" s="196">
        <v>4</v>
      </c>
      <c r="I165" s="197"/>
      <c r="J165" s="198">
        <f>ROUND(I165*H165,2)</f>
        <v>0</v>
      </c>
      <c r="K165" s="194" t="s">
        <v>154</v>
      </c>
      <c r="L165" s="39"/>
      <c r="M165" s="199" t="s">
        <v>1</v>
      </c>
      <c r="N165" s="200" t="s">
        <v>38</v>
      </c>
      <c r="O165" s="71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155</v>
      </c>
      <c r="AT165" s="203" t="s">
        <v>150</v>
      </c>
      <c r="AU165" s="203" t="s">
        <v>83</v>
      </c>
      <c r="AY165" s="17" t="s">
        <v>147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81</v>
      </c>
      <c r="BK165" s="204">
        <f>ROUND(I165*H165,2)</f>
        <v>0</v>
      </c>
      <c r="BL165" s="17" t="s">
        <v>155</v>
      </c>
      <c r="BM165" s="203" t="s">
        <v>889</v>
      </c>
    </row>
    <row r="166" spans="1:65" s="13" customFormat="1" x14ac:dyDescent="0.2">
      <c r="B166" s="205"/>
      <c r="C166" s="206"/>
      <c r="D166" s="207" t="s">
        <v>157</v>
      </c>
      <c r="E166" s="208" t="s">
        <v>1</v>
      </c>
      <c r="F166" s="209" t="s">
        <v>155</v>
      </c>
      <c r="G166" s="206"/>
      <c r="H166" s="210">
        <v>4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83</v>
      </c>
      <c r="AV166" s="13" t="s">
        <v>83</v>
      </c>
      <c r="AW166" s="13" t="s">
        <v>30</v>
      </c>
      <c r="AX166" s="13" t="s">
        <v>73</v>
      </c>
      <c r="AY166" s="216" t="s">
        <v>147</v>
      </c>
    </row>
    <row r="167" spans="1:65" s="14" customFormat="1" x14ac:dyDescent="0.2">
      <c r="B167" s="217"/>
      <c r="C167" s="218"/>
      <c r="D167" s="207" t="s">
        <v>157</v>
      </c>
      <c r="E167" s="219" t="s">
        <v>1</v>
      </c>
      <c r="F167" s="220" t="s">
        <v>164</v>
      </c>
      <c r="G167" s="218"/>
      <c r="H167" s="221">
        <v>4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157</v>
      </c>
      <c r="AU167" s="227" t="s">
        <v>83</v>
      </c>
      <c r="AV167" s="14" t="s">
        <v>155</v>
      </c>
      <c r="AW167" s="14" t="s">
        <v>30</v>
      </c>
      <c r="AX167" s="14" t="s">
        <v>81</v>
      </c>
      <c r="AY167" s="227" t="s">
        <v>147</v>
      </c>
    </row>
    <row r="168" spans="1:65" s="2" customFormat="1" ht="16.5" customHeight="1" x14ac:dyDescent="0.2">
      <c r="A168" s="34"/>
      <c r="B168" s="35"/>
      <c r="C168" s="228" t="s">
        <v>244</v>
      </c>
      <c r="D168" s="228" t="s">
        <v>176</v>
      </c>
      <c r="E168" s="229" t="s">
        <v>685</v>
      </c>
      <c r="F168" s="230" t="s">
        <v>686</v>
      </c>
      <c r="G168" s="231" t="s">
        <v>185</v>
      </c>
      <c r="H168" s="232">
        <v>10.8</v>
      </c>
      <c r="I168" s="233"/>
      <c r="J168" s="234">
        <f>ROUND(I168*H168,2)</f>
        <v>0</v>
      </c>
      <c r="K168" s="230" t="s">
        <v>154</v>
      </c>
      <c r="L168" s="235"/>
      <c r="M168" s="236" t="s">
        <v>1</v>
      </c>
      <c r="N168" s="237" t="s">
        <v>38</v>
      </c>
      <c r="O168" s="7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180</v>
      </c>
      <c r="AT168" s="203" t="s">
        <v>176</v>
      </c>
      <c r="AU168" s="203" t="s">
        <v>83</v>
      </c>
      <c r="AY168" s="17" t="s">
        <v>147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81</v>
      </c>
      <c r="BK168" s="204">
        <f>ROUND(I168*H168,2)</f>
        <v>0</v>
      </c>
      <c r="BL168" s="17" t="s">
        <v>155</v>
      </c>
      <c r="BM168" s="203" t="s">
        <v>890</v>
      </c>
    </row>
    <row r="169" spans="1:65" s="13" customFormat="1" x14ac:dyDescent="0.2">
      <c r="B169" s="205"/>
      <c r="C169" s="206"/>
      <c r="D169" s="207" t="s">
        <v>157</v>
      </c>
      <c r="E169" s="208" t="s">
        <v>1</v>
      </c>
      <c r="F169" s="209" t="s">
        <v>688</v>
      </c>
      <c r="G169" s="206"/>
      <c r="H169" s="210">
        <v>10.8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157</v>
      </c>
      <c r="AU169" s="216" t="s">
        <v>83</v>
      </c>
      <c r="AV169" s="13" t="s">
        <v>83</v>
      </c>
      <c r="AW169" s="13" t="s">
        <v>30</v>
      </c>
      <c r="AX169" s="13" t="s">
        <v>73</v>
      </c>
      <c r="AY169" s="216" t="s">
        <v>147</v>
      </c>
    </row>
    <row r="170" spans="1:65" s="14" customFormat="1" x14ac:dyDescent="0.2">
      <c r="B170" s="217"/>
      <c r="C170" s="218"/>
      <c r="D170" s="207" t="s">
        <v>157</v>
      </c>
      <c r="E170" s="219" t="s">
        <v>1</v>
      </c>
      <c r="F170" s="220" t="s">
        <v>164</v>
      </c>
      <c r="G170" s="218"/>
      <c r="H170" s="221">
        <v>10.8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157</v>
      </c>
      <c r="AU170" s="227" t="s">
        <v>83</v>
      </c>
      <c r="AV170" s="14" t="s">
        <v>155</v>
      </c>
      <c r="AW170" s="14" t="s">
        <v>30</v>
      </c>
      <c r="AX170" s="14" t="s">
        <v>81</v>
      </c>
      <c r="AY170" s="227" t="s">
        <v>147</v>
      </c>
    </row>
    <row r="171" spans="1:65" s="2" customFormat="1" ht="62.65" customHeight="1" x14ac:dyDescent="0.2">
      <c r="A171" s="34"/>
      <c r="B171" s="35"/>
      <c r="C171" s="192" t="s">
        <v>8</v>
      </c>
      <c r="D171" s="192" t="s">
        <v>150</v>
      </c>
      <c r="E171" s="193" t="s">
        <v>689</v>
      </c>
      <c r="F171" s="194" t="s">
        <v>690</v>
      </c>
      <c r="G171" s="195" t="s">
        <v>185</v>
      </c>
      <c r="H171" s="196">
        <v>10.8</v>
      </c>
      <c r="I171" s="197"/>
      <c r="J171" s="198">
        <f>ROUND(I171*H171,2)</f>
        <v>0</v>
      </c>
      <c r="K171" s="194" t="s">
        <v>154</v>
      </c>
      <c r="L171" s="39"/>
      <c r="M171" s="199" t="s">
        <v>1</v>
      </c>
      <c r="N171" s="200" t="s">
        <v>38</v>
      </c>
      <c r="O171" s="71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155</v>
      </c>
      <c r="AT171" s="203" t="s">
        <v>150</v>
      </c>
      <c r="AU171" s="203" t="s">
        <v>83</v>
      </c>
      <c r="AY171" s="17" t="s">
        <v>147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81</v>
      </c>
      <c r="BK171" s="204">
        <f>ROUND(I171*H171,2)</f>
        <v>0</v>
      </c>
      <c r="BL171" s="17" t="s">
        <v>155</v>
      </c>
      <c r="BM171" s="203" t="s">
        <v>891</v>
      </c>
    </row>
    <row r="172" spans="1:65" s="13" customFormat="1" x14ac:dyDescent="0.2">
      <c r="B172" s="205"/>
      <c r="C172" s="206"/>
      <c r="D172" s="207" t="s">
        <v>157</v>
      </c>
      <c r="E172" s="208" t="s">
        <v>1</v>
      </c>
      <c r="F172" s="209" t="s">
        <v>688</v>
      </c>
      <c r="G172" s="206"/>
      <c r="H172" s="210">
        <v>10.8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83</v>
      </c>
      <c r="AV172" s="13" t="s">
        <v>83</v>
      </c>
      <c r="AW172" s="13" t="s">
        <v>30</v>
      </c>
      <c r="AX172" s="13" t="s">
        <v>73</v>
      </c>
      <c r="AY172" s="216" t="s">
        <v>147</v>
      </c>
    </row>
    <row r="173" spans="1:65" s="14" customFormat="1" x14ac:dyDescent="0.2">
      <c r="B173" s="217"/>
      <c r="C173" s="218"/>
      <c r="D173" s="207" t="s">
        <v>157</v>
      </c>
      <c r="E173" s="219" t="s">
        <v>1</v>
      </c>
      <c r="F173" s="220" t="s">
        <v>164</v>
      </c>
      <c r="G173" s="218"/>
      <c r="H173" s="221">
        <v>10.8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157</v>
      </c>
      <c r="AU173" s="227" t="s">
        <v>83</v>
      </c>
      <c r="AV173" s="14" t="s">
        <v>155</v>
      </c>
      <c r="AW173" s="14" t="s">
        <v>30</v>
      </c>
      <c r="AX173" s="14" t="s">
        <v>81</v>
      </c>
      <c r="AY173" s="227" t="s">
        <v>147</v>
      </c>
    </row>
    <row r="174" spans="1:65" s="2" customFormat="1" ht="49.15" customHeight="1" x14ac:dyDescent="0.2">
      <c r="A174" s="34"/>
      <c r="B174" s="35"/>
      <c r="C174" s="192" t="s">
        <v>255</v>
      </c>
      <c r="D174" s="192" t="s">
        <v>150</v>
      </c>
      <c r="E174" s="193" t="s">
        <v>892</v>
      </c>
      <c r="F174" s="194" t="s">
        <v>893</v>
      </c>
      <c r="G174" s="195" t="s">
        <v>185</v>
      </c>
      <c r="H174" s="196">
        <v>10.8</v>
      </c>
      <c r="I174" s="197"/>
      <c r="J174" s="198">
        <f>ROUND(I174*H174,2)</f>
        <v>0</v>
      </c>
      <c r="K174" s="194" t="s">
        <v>154</v>
      </c>
      <c r="L174" s="39"/>
      <c r="M174" s="199" t="s">
        <v>1</v>
      </c>
      <c r="N174" s="200" t="s">
        <v>38</v>
      </c>
      <c r="O174" s="7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155</v>
      </c>
      <c r="AT174" s="203" t="s">
        <v>150</v>
      </c>
      <c r="AU174" s="203" t="s">
        <v>83</v>
      </c>
      <c r="AY174" s="17" t="s">
        <v>147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81</v>
      </c>
      <c r="BK174" s="204">
        <f>ROUND(I174*H174,2)</f>
        <v>0</v>
      </c>
      <c r="BL174" s="17" t="s">
        <v>155</v>
      </c>
      <c r="BM174" s="203" t="s">
        <v>894</v>
      </c>
    </row>
    <row r="175" spans="1:65" s="13" customFormat="1" x14ac:dyDescent="0.2">
      <c r="B175" s="205"/>
      <c r="C175" s="206"/>
      <c r="D175" s="207" t="s">
        <v>157</v>
      </c>
      <c r="E175" s="208" t="s">
        <v>1</v>
      </c>
      <c r="F175" s="209" t="s">
        <v>895</v>
      </c>
      <c r="G175" s="206"/>
      <c r="H175" s="210">
        <v>10.8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83</v>
      </c>
      <c r="AV175" s="13" t="s">
        <v>83</v>
      </c>
      <c r="AW175" s="13" t="s">
        <v>30</v>
      </c>
      <c r="AX175" s="13" t="s">
        <v>73</v>
      </c>
      <c r="AY175" s="216" t="s">
        <v>147</v>
      </c>
    </row>
    <row r="176" spans="1:65" s="14" customFormat="1" x14ac:dyDescent="0.2">
      <c r="B176" s="217"/>
      <c r="C176" s="218"/>
      <c r="D176" s="207" t="s">
        <v>157</v>
      </c>
      <c r="E176" s="219" t="s">
        <v>1</v>
      </c>
      <c r="F176" s="220" t="s">
        <v>164</v>
      </c>
      <c r="G176" s="218"/>
      <c r="H176" s="221">
        <v>10.8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157</v>
      </c>
      <c r="AU176" s="227" t="s">
        <v>83</v>
      </c>
      <c r="AV176" s="14" t="s">
        <v>155</v>
      </c>
      <c r="AW176" s="14" t="s">
        <v>30</v>
      </c>
      <c r="AX176" s="14" t="s">
        <v>81</v>
      </c>
      <c r="AY176" s="227" t="s">
        <v>147</v>
      </c>
    </row>
    <row r="177" spans="1:65" s="2" customFormat="1" ht="37.9" customHeight="1" x14ac:dyDescent="0.2">
      <c r="A177" s="34"/>
      <c r="B177" s="35"/>
      <c r="C177" s="192" t="s">
        <v>378</v>
      </c>
      <c r="D177" s="192" t="s">
        <v>150</v>
      </c>
      <c r="E177" s="193" t="s">
        <v>696</v>
      </c>
      <c r="F177" s="194" t="s">
        <v>697</v>
      </c>
      <c r="G177" s="195" t="s">
        <v>185</v>
      </c>
      <c r="H177" s="196">
        <v>60</v>
      </c>
      <c r="I177" s="197"/>
      <c r="J177" s="198">
        <f>ROUND(I177*H177,2)</f>
        <v>0</v>
      </c>
      <c r="K177" s="194" t="s">
        <v>154</v>
      </c>
      <c r="L177" s="39"/>
      <c r="M177" s="199" t="s">
        <v>1</v>
      </c>
      <c r="N177" s="200" t="s">
        <v>38</v>
      </c>
      <c r="O177" s="71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155</v>
      </c>
      <c r="AT177" s="203" t="s">
        <v>150</v>
      </c>
      <c r="AU177" s="203" t="s">
        <v>83</v>
      </c>
      <c r="AY177" s="17" t="s">
        <v>147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7" t="s">
        <v>81</v>
      </c>
      <c r="BK177" s="204">
        <f>ROUND(I177*H177,2)</f>
        <v>0</v>
      </c>
      <c r="BL177" s="17" t="s">
        <v>155</v>
      </c>
      <c r="BM177" s="203" t="s">
        <v>896</v>
      </c>
    </row>
    <row r="178" spans="1:65" s="13" customFormat="1" x14ac:dyDescent="0.2">
      <c r="B178" s="205"/>
      <c r="C178" s="206"/>
      <c r="D178" s="207" t="s">
        <v>157</v>
      </c>
      <c r="E178" s="208" t="s">
        <v>1</v>
      </c>
      <c r="F178" s="209" t="s">
        <v>699</v>
      </c>
      <c r="G178" s="206"/>
      <c r="H178" s="210">
        <v>60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157</v>
      </c>
      <c r="AU178" s="216" t="s">
        <v>83</v>
      </c>
      <c r="AV178" s="13" t="s">
        <v>83</v>
      </c>
      <c r="AW178" s="13" t="s">
        <v>30</v>
      </c>
      <c r="AX178" s="13" t="s">
        <v>73</v>
      </c>
      <c r="AY178" s="216" t="s">
        <v>147</v>
      </c>
    </row>
    <row r="179" spans="1:65" s="14" customFormat="1" x14ac:dyDescent="0.2">
      <c r="B179" s="217"/>
      <c r="C179" s="218"/>
      <c r="D179" s="207" t="s">
        <v>157</v>
      </c>
      <c r="E179" s="219" t="s">
        <v>1</v>
      </c>
      <c r="F179" s="220" t="s">
        <v>164</v>
      </c>
      <c r="G179" s="218"/>
      <c r="H179" s="221">
        <v>60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157</v>
      </c>
      <c r="AU179" s="227" t="s">
        <v>83</v>
      </c>
      <c r="AV179" s="14" t="s">
        <v>155</v>
      </c>
      <c r="AW179" s="14" t="s">
        <v>30</v>
      </c>
      <c r="AX179" s="14" t="s">
        <v>81</v>
      </c>
      <c r="AY179" s="227" t="s">
        <v>147</v>
      </c>
    </row>
    <row r="180" spans="1:65" s="2" customFormat="1" ht="55.5" customHeight="1" x14ac:dyDescent="0.2">
      <c r="A180" s="34"/>
      <c r="B180" s="35"/>
      <c r="C180" s="192" t="s">
        <v>383</v>
      </c>
      <c r="D180" s="192" t="s">
        <v>150</v>
      </c>
      <c r="E180" s="193" t="s">
        <v>700</v>
      </c>
      <c r="F180" s="194" t="s">
        <v>701</v>
      </c>
      <c r="G180" s="195" t="s">
        <v>153</v>
      </c>
      <c r="H180" s="196">
        <v>87</v>
      </c>
      <c r="I180" s="197"/>
      <c r="J180" s="198">
        <f>ROUND(I180*H180,2)</f>
        <v>0</v>
      </c>
      <c r="K180" s="194" t="s">
        <v>154</v>
      </c>
      <c r="L180" s="39"/>
      <c r="M180" s="199" t="s">
        <v>1</v>
      </c>
      <c r="N180" s="200" t="s">
        <v>38</v>
      </c>
      <c r="O180" s="71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155</v>
      </c>
      <c r="AT180" s="203" t="s">
        <v>150</v>
      </c>
      <c r="AU180" s="203" t="s">
        <v>83</v>
      </c>
      <c r="AY180" s="17" t="s">
        <v>147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81</v>
      </c>
      <c r="BK180" s="204">
        <f>ROUND(I180*H180,2)</f>
        <v>0</v>
      </c>
      <c r="BL180" s="17" t="s">
        <v>155</v>
      </c>
      <c r="BM180" s="203" t="s">
        <v>897</v>
      </c>
    </row>
    <row r="181" spans="1:65" s="13" customFormat="1" x14ac:dyDescent="0.2">
      <c r="B181" s="205"/>
      <c r="C181" s="206"/>
      <c r="D181" s="207" t="s">
        <v>157</v>
      </c>
      <c r="E181" s="208" t="s">
        <v>1</v>
      </c>
      <c r="F181" s="209" t="s">
        <v>898</v>
      </c>
      <c r="G181" s="206"/>
      <c r="H181" s="210">
        <v>87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157</v>
      </c>
      <c r="AU181" s="216" t="s">
        <v>83</v>
      </c>
      <c r="AV181" s="13" t="s">
        <v>83</v>
      </c>
      <c r="AW181" s="13" t="s">
        <v>30</v>
      </c>
      <c r="AX181" s="13" t="s">
        <v>73</v>
      </c>
      <c r="AY181" s="216" t="s">
        <v>147</v>
      </c>
    </row>
    <row r="182" spans="1:65" s="14" customFormat="1" x14ac:dyDescent="0.2">
      <c r="B182" s="217"/>
      <c r="C182" s="218"/>
      <c r="D182" s="207" t="s">
        <v>157</v>
      </c>
      <c r="E182" s="219" t="s">
        <v>1</v>
      </c>
      <c r="F182" s="220" t="s">
        <v>164</v>
      </c>
      <c r="G182" s="218"/>
      <c r="H182" s="221">
        <v>87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157</v>
      </c>
      <c r="AU182" s="227" t="s">
        <v>83</v>
      </c>
      <c r="AV182" s="14" t="s">
        <v>155</v>
      </c>
      <c r="AW182" s="14" t="s">
        <v>30</v>
      </c>
      <c r="AX182" s="14" t="s">
        <v>81</v>
      </c>
      <c r="AY182" s="227" t="s">
        <v>147</v>
      </c>
    </row>
    <row r="183" spans="1:65" s="2" customFormat="1" ht="21.75" customHeight="1" x14ac:dyDescent="0.2">
      <c r="A183" s="34"/>
      <c r="B183" s="35"/>
      <c r="C183" s="228" t="s">
        <v>266</v>
      </c>
      <c r="D183" s="228" t="s">
        <v>176</v>
      </c>
      <c r="E183" s="229" t="s">
        <v>704</v>
      </c>
      <c r="F183" s="230" t="s">
        <v>705</v>
      </c>
      <c r="G183" s="231" t="s">
        <v>179</v>
      </c>
      <c r="H183" s="232">
        <v>18.63</v>
      </c>
      <c r="I183" s="233"/>
      <c r="J183" s="234">
        <f>ROUND(I183*H183,2)</f>
        <v>0</v>
      </c>
      <c r="K183" s="230" t="s">
        <v>154</v>
      </c>
      <c r="L183" s="235"/>
      <c r="M183" s="236" t="s">
        <v>1</v>
      </c>
      <c r="N183" s="237" t="s">
        <v>38</v>
      </c>
      <c r="O183" s="71"/>
      <c r="P183" s="201">
        <f>O183*H183</f>
        <v>0</v>
      </c>
      <c r="Q183" s="201">
        <v>1</v>
      </c>
      <c r="R183" s="201">
        <f>Q183*H183</f>
        <v>18.63</v>
      </c>
      <c r="S183" s="201">
        <v>0</v>
      </c>
      <c r="T183" s="20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180</v>
      </c>
      <c r="AT183" s="203" t="s">
        <v>176</v>
      </c>
      <c r="AU183" s="203" t="s">
        <v>83</v>
      </c>
      <c r="AY183" s="17" t="s">
        <v>147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81</v>
      </c>
      <c r="BK183" s="204">
        <f>ROUND(I183*H183,2)</f>
        <v>0</v>
      </c>
      <c r="BL183" s="17" t="s">
        <v>155</v>
      </c>
      <c r="BM183" s="203" t="s">
        <v>899</v>
      </c>
    </row>
    <row r="184" spans="1:65" s="13" customFormat="1" x14ac:dyDescent="0.2">
      <c r="B184" s="205"/>
      <c r="C184" s="206"/>
      <c r="D184" s="207" t="s">
        <v>157</v>
      </c>
      <c r="E184" s="208" t="s">
        <v>1</v>
      </c>
      <c r="F184" s="209" t="s">
        <v>900</v>
      </c>
      <c r="G184" s="206"/>
      <c r="H184" s="210">
        <v>18.63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157</v>
      </c>
      <c r="AU184" s="216" t="s">
        <v>83</v>
      </c>
      <c r="AV184" s="13" t="s">
        <v>83</v>
      </c>
      <c r="AW184" s="13" t="s">
        <v>30</v>
      </c>
      <c r="AX184" s="13" t="s">
        <v>73</v>
      </c>
      <c r="AY184" s="216" t="s">
        <v>147</v>
      </c>
    </row>
    <row r="185" spans="1:65" s="14" customFormat="1" x14ac:dyDescent="0.2">
      <c r="B185" s="217"/>
      <c r="C185" s="218"/>
      <c r="D185" s="207" t="s">
        <v>157</v>
      </c>
      <c r="E185" s="219" t="s">
        <v>1</v>
      </c>
      <c r="F185" s="220" t="s">
        <v>164</v>
      </c>
      <c r="G185" s="218"/>
      <c r="H185" s="221">
        <v>18.63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157</v>
      </c>
      <c r="AU185" s="227" t="s">
        <v>83</v>
      </c>
      <c r="AV185" s="14" t="s">
        <v>155</v>
      </c>
      <c r="AW185" s="14" t="s">
        <v>30</v>
      </c>
      <c r="AX185" s="14" t="s">
        <v>81</v>
      </c>
      <c r="AY185" s="227" t="s">
        <v>147</v>
      </c>
    </row>
    <row r="186" spans="1:65" s="2" customFormat="1" ht="24.2" customHeight="1" x14ac:dyDescent="0.2">
      <c r="A186" s="34"/>
      <c r="B186" s="35"/>
      <c r="C186" s="228" t="s">
        <v>165</v>
      </c>
      <c r="D186" s="228" t="s">
        <v>176</v>
      </c>
      <c r="E186" s="229" t="s">
        <v>529</v>
      </c>
      <c r="F186" s="230" t="s">
        <v>530</v>
      </c>
      <c r="G186" s="231" t="s">
        <v>179</v>
      </c>
      <c r="H186" s="232">
        <v>6.21</v>
      </c>
      <c r="I186" s="233"/>
      <c r="J186" s="234">
        <f>ROUND(I186*H186,2)</f>
        <v>0</v>
      </c>
      <c r="K186" s="230" t="s">
        <v>154</v>
      </c>
      <c r="L186" s="235"/>
      <c r="M186" s="236" t="s">
        <v>1</v>
      </c>
      <c r="N186" s="237" t="s">
        <v>38</v>
      </c>
      <c r="O186" s="71"/>
      <c r="P186" s="201">
        <f>O186*H186</f>
        <v>0</v>
      </c>
      <c r="Q186" s="201">
        <v>1</v>
      </c>
      <c r="R186" s="201">
        <f>Q186*H186</f>
        <v>6.21</v>
      </c>
      <c r="S186" s="201">
        <v>0</v>
      </c>
      <c r="T186" s="20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180</v>
      </c>
      <c r="AT186" s="203" t="s">
        <v>176</v>
      </c>
      <c r="AU186" s="203" t="s">
        <v>83</v>
      </c>
      <c r="AY186" s="17" t="s">
        <v>147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81</v>
      </c>
      <c r="BK186" s="204">
        <f>ROUND(I186*H186,2)</f>
        <v>0</v>
      </c>
      <c r="BL186" s="17" t="s">
        <v>155</v>
      </c>
      <c r="BM186" s="203" t="s">
        <v>901</v>
      </c>
    </row>
    <row r="187" spans="1:65" s="13" customFormat="1" x14ac:dyDescent="0.2">
      <c r="B187" s="205"/>
      <c r="C187" s="206"/>
      <c r="D187" s="207" t="s">
        <v>157</v>
      </c>
      <c r="E187" s="208" t="s">
        <v>1</v>
      </c>
      <c r="F187" s="209" t="s">
        <v>902</v>
      </c>
      <c r="G187" s="206"/>
      <c r="H187" s="210">
        <v>6.21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157</v>
      </c>
      <c r="AU187" s="216" t="s">
        <v>83</v>
      </c>
      <c r="AV187" s="13" t="s">
        <v>83</v>
      </c>
      <c r="AW187" s="13" t="s">
        <v>30</v>
      </c>
      <c r="AX187" s="13" t="s">
        <v>73</v>
      </c>
      <c r="AY187" s="216" t="s">
        <v>147</v>
      </c>
    </row>
    <row r="188" spans="1:65" s="14" customFormat="1" x14ac:dyDescent="0.2">
      <c r="B188" s="217"/>
      <c r="C188" s="218"/>
      <c r="D188" s="207" t="s">
        <v>157</v>
      </c>
      <c r="E188" s="219" t="s">
        <v>1</v>
      </c>
      <c r="F188" s="220" t="s">
        <v>164</v>
      </c>
      <c r="G188" s="218"/>
      <c r="H188" s="221">
        <v>6.21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157</v>
      </c>
      <c r="AU188" s="227" t="s">
        <v>83</v>
      </c>
      <c r="AV188" s="14" t="s">
        <v>155</v>
      </c>
      <c r="AW188" s="14" t="s">
        <v>30</v>
      </c>
      <c r="AX188" s="14" t="s">
        <v>81</v>
      </c>
      <c r="AY188" s="227" t="s">
        <v>147</v>
      </c>
    </row>
    <row r="189" spans="1:65" s="2" customFormat="1" ht="78" customHeight="1" x14ac:dyDescent="0.2">
      <c r="A189" s="34"/>
      <c r="B189" s="35"/>
      <c r="C189" s="192" t="s">
        <v>7</v>
      </c>
      <c r="D189" s="192" t="s">
        <v>150</v>
      </c>
      <c r="E189" s="193" t="s">
        <v>710</v>
      </c>
      <c r="F189" s="194" t="s">
        <v>711</v>
      </c>
      <c r="G189" s="195" t="s">
        <v>153</v>
      </c>
      <c r="H189" s="196">
        <v>63</v>
      </c>
      <c r="I189" s="197"/>
      <c r="J189" s="198">
        <f>ROUND(I189*H189,2)</f>
        <v>0</v>
      </c>
      <c r="K189" s="194" t="s">
        <v>154</v>
      </c>
      <c r="L189" s="39"/>
      <c r="M189" s="199" t="s">
        <v>1</v>
      </c>
      <c r="N189" s="200" t="s">
        <v>38</v>
      </c>
      <c r="O189" s="71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155</v>
      </c>
      <c r="AT189" s="203" t="s">
        <v>150</v>
      </c>
      <c r="AU189" s="203" t="s">
        <v>83</v>
      </c>
      <c r="AY189" s="17" t="s">
        <v>147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81</v>
      </c>
      <c r="BK189" s="204">
        <f>ROUND(I189*H189,2)</f>
        <v>0</v>
      </c>
      <c r="BL189" s="17" t="s">
        <v>155</v>
      </c>
      <c r="BM189" s="203" t="s">
        <v>903</v>
      </c>
    </row>
    <row r="190" spans="1:65" s="13" customFormat="1" x14ac:dyDescent="0.2">
      <c r="B190" s="205"/>
      <c r="C190" s="206"/>
      <c r="D190" s="207" t="s">
        <v>157</v>
      </c>
      <c r="E190" s="208" t="s">
        <v>1</v>
      </c>
      <c r="F190" s="209" t="s">
        <v>713</v>
      </c>
      <c r="G190" s="206"/>
      <c r="H190" s="210">
        <v>54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157</v>
      </c>
      <c r="AU190" s="216" t="s">
        <v>83</v>
      </c>
      <c r="AV190" s="13" t="s">
        <v>83</v>
      </c>
      <c r="AW190" s="13" t="s">
        <v>30</v>
      </c>
      <c r="AX190" s="13" t="s">
        <v>73</v>
      </c>
      <c r="AY190" s="216" t="s">
        <v>147</v>
      </c>
    </row>
    <row r="191" spans="1:65" s="13" customFormat="1" x14ac:dyDescent="0.2">
      <c r="B191" s="205"/>
      <c r="C191" s="206"/>
      <c r="D191" s="207" t="s">
        <v>157</v>
      </c>
      <c r="E191" s="208" t="s">
        <v>1</v>
      </c>
      <c r="F191" s="209" t="s">
        <v>904</v>
      </c>
      <c r="G191" s="206"/>
      <c r="H191" s="210">
        <v>9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157</v>
      </c>
      <c r="AU191" s="216" t="s">
        <v>83</v>
      </c>
      <c r="AV191" s="13" t="s">
        <v>83</v>
      </c>
      <c r="AW191" s="13" t="s">
        <v>30</v>
      </c>
      <c r="AX191" s="13" t="s">
        <v>73</v>
      </c>
      <c r="AY191" s="216" t="s">
        <v>147</v>
      </c>
    </row>
    <row r="192" spans="1:65" s="14" customFormat="1" x14ac:dyDescent="0.2">
      <c r="B192" s="217"/>
      <c r="C192" s="218"/>
      <c r="D192" s="207" t="s">
        <v>157</v>
      </c>
      <c r="E192" s="219" t="s">
        <v>1</v>
      </c>
      <c r="F192" s="220" t="s">
        <v>164</v>
      </c>
      <c r="G192" s="218"/>
      <c r="H192" s="221">
        <v>63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157</v>
      </c>
      <c r="AU192" s="227" t="s">
        <v>83</v>
      </c>
      <c r="AV192" s="14" t="s">
        <v>155</v>
      </c>
      <c r="AW192" s="14" t="s">
        <v>30</v>
      </c>
      <c r="AX192" s="14" t="s">
        <v>81</v>
      </c>
      <c r="AY192" s="227" t="s">
        <v>147</v>
      </c>
    </row>
    <row r="193" spans="1:65" s="2" customFormat="1" ht="55.5" customHeight="1" x14ac:dyDescent="0.2">
      <c r="A193" s="34"/>
      <c r="B193" s="35"/>
      <c r="C193" s="192" t="s">
        <v>399</v>
      </c>
      <c r="D193" s="192" t="s">
        <v>150</v>
      </c>
      <c r="E193" s="193" t="s">
        <v>634</v>
      </c>
      <c r="F193" s="194" t="s">
        <v>635</v>
      </c>
      <c r="G193" s="195" t="s">
        <v>153</v>
      </c>
      <c r="H193" s="196">
        <v>7</v>
      </c>
      <c r="I193" s="197"/>
      <c r="J193" s="198">
        <f>ROUND(I193*H193,2)</f>
        <v>0</v>
      </c>
      <c r="K193" s="194" t="s">
        <v>154</v>
      </c>
      <c r="L193" s="39"/>
      <c r="M193" s="199" t="s">
        <v>1</v>
      </c>
      <c r="N193" s="200" t="s">
        <v>38</v>
      </c>
      <c r="O193" s="71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155</v>
      </c>
      <c r="AT193" s="203" t="s">
        <v>150</v>
      </c>
      <c r="AU193" s="203" t="s">
        <v>83</v>
      </c>
      <c r="AY193" s="17" t="s">
        <v>147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81</v>
      </c>
      <c r="BK193" s="204">
        <f>ROUND(I193*H193,2)</f>
        <v>0</v>
      </c>
      <c r="BL193" s="17" t="s">
        <v>155</v>
      </c>
      <c r="BM193" s="203" t="s">
        <v>905</v>
      </c>
    </row>
    <row r="194" spans="1:65" s="13" customFormat="1" x14ac:dyDescent="0.2">
      <c r="B194" s="205"/>
      <c r="C194" s="206"/>
      <c r="D194" s="207" t="s">
        <v>157</v>
      </c>
      <c r="E194" s="208" t="s">
        <v>1</v>
      </c>
      <c r="F194" s="209" t="s">
        <v>878</v>
      </c>
      <c r="G194" s="206"/>
      <c r="H194" s="210">
        <v>6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157</v>
      </c>
      <c r="AU194" s="216" t="s">
        <v>83</v>
      </c>
      <c r="AV194" s="13" t="s">
        <v>83</v>
      </c>
      <c r="AW194" s="13" t="s">
        <v>30</v>
      </c>
      <c r="AX194" s="13" t="s">
        <v>73</v>
      </c>
      <c r="AY194" s="216" t="s">
        <v>147</v>
      </c>
    </row>
    <row r="195" spans="1:65" s="13" customFormat="1" x14ac:dyDescent="0.2">
      <c r="B195" s="205"/>
      <c r="C195" s="206"/>
      <c r="D195" s="207" t="s">
        <v>157</v>
      </c>
      <c r="E195" s="208" t="s">
        <v>1</v>
      </c>
      <c r="F195" s="209" t="s">
        <v>81</v>
      </c>
      <c r="G195" s="206"/>
      <c r="H195" s="210">
        <v>1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157</v>
      </c>
      <c r="AU195" s="216" t="s">
        <v>83</v>
      </c>
      <c r="AV195" s="13" t="s">
        <v>83</v>
      </c>
      <c r="AW195" s="13" t="s">
        <v>30</v>
      </c>
      <c r="AX195" s="13" t="s">
        <v>73</v>
      </c>
      <c r="AY195" s="216" t="s">
        <v>147</v>
      </c>
    </row>
    <row r="196" spans="1:65" s="14" customFormat="1" x14ac:dyDescent="0.2">
      <c r="B196" s="217"/>
      <c r="C196" s="218"/>
      <c r="D196" s="207" t="s">
        <v>157</v>
      </c>
      <c r="E196" s="219" t="s">
        <v>1</v>
      </c>
      <c r="F196" s="220" t="s">
        <v>164</v>
      </c>
      <c r="G196" s="218"/>
      <c r="H196" s="221">
        <v>7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157</v>
      </c>
      <c r="AU196" s="227" t="s">
        <v>83</v>
      </c>
      <c r="AV196" s="14" t="s">
        <v>155</v>
      </c>
      <c r="AW196" s="14" t="s">
        <v>30</v>
      </c>
      <c r="AX196" s="14" t="s">
        <v>81</v>
      </c>
      <c r="AY196" s="227" t="s">
        <v>147</v>
      </c>
    </row>
    <row r="197" spans="1:65" s="2" customFormat="1" ht="55.5" customHeight="1" x14ac:dyDescent="0.2">
      <c r="A197" s="34"/>
      <c r="B197" s="35"/>
      <c r="C197" s="192" t="s">
        <v>489</v>
      </c>
      <c r="D197" s="192" t="s">
        <v>150</v>
      </c>
      <c r="E197" s="193" t="s">
        <v>714</v>
      </c>
      <c r="F197" s="194" t="s">
        <v>715</v>
      </c>
      <c r="G197" s="195" t="s">
        <v>168</v>
      </c>
      <c r="H197" s="196">
        <v>3.24</v>
      </c>
      <c r="I197" s="197"/>
      <c r="J197" s="198">
        <f>ROUND(I197*H197,2)</f>
        <v>0</v>
      </c>
      <c r="K197" s="194" t="s">
        <v>154</v>
      </c>
      <c r="L197" s="39"/>
      <c r="M197" s="199" t="s">
        <v>1</v>
      </c>
      <c r="N197" s="200" t="s">
        <v>38</v>
      </c>
      <c r="O197" s="71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3" t="s">
        <v>155</v>
      </c>
      <c r="AT197" s="203" t="s">
        <v>150</v>
      </c>
      <c r="AU197" s="203" t="s">
        <v>83</v>
      </c>
      <c r="AY197" s="17" t="s">
        <v>147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7" t="s">
        <v>81</v>
      </c>
      <c r="BK197" s="204">
        <f>ROUND(I197*H197,2)</f>
        <v>0</v>
      </c>
      <c r="BL197" s="17" t="s">
        <v>155</v>
      </c>
      <c r="BM197" s="203" t="s">
        <v>906</v>
      </c>
    </row>
    <row r="198" spans="1:65" s="13" customFormat="1" x14ac:dyDescent="0.2">
      <c r="B198" s="205"/>
      <c r="C198" s="206"/>
      <c r="D198" s="207" t="s">
        <v>157</v>
      </c>
      <c r="E198" s="208" t="s">
        <v>1</v>
      </c>
      <c r="F198" s="209" t="s">
        <v>907</v>
      </c>
      <c r="G198" s="206"/>
      <c r="H198" s="210">
        <v>3.24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157</v>
      </c>
      <c r="AU198" s="216" t="s">
        <v>83</v>
      </c>
      <c r="AV198" s="13" t="s">
        <v>83</v>
      </c>
      <c r="AW198" s="13" t="s">
        <v>30</v>
      </c>
      <c r="AX198" s="13" t="s">
        <v>73</v>
      </c>
      <c r="AY198" s="216" t="s">
        <v>147</v>
      </c>
    </row>
    <row r="199" spans="1:65" s="14" customFormat="1" x14ac:dyDescent="0.2">
      <c r="B199" s="217"/>
      <c r="C199" s="218"/>
      <c r="D199" s="207" t="s">
        <v>157</v>
      </c>
      <c r="E199" s="219" t="s">
        <v>1</v>
      </c>
      <c r="F199" s="220" t="s">
        <v>164</v>
      </c>
      <c r="G199" s="218"/>
      <c r="H199" s="221">
        <v>3.24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157</v>
      </c>
      <c r="AU199" s="227" t="s">
        <v>83</v>
      </c>
      <c r="AV199" s="14" t="s">
        <v>155</v>
      </c>
      <c r="AW199" s="14" t="s">
        <v>30</v>
      </c>
      <c r="AX199" s="14" t="s">
        <v>81</v>
      </c>
      <c r="AY199" s="227" t="s">
        <v>147</v>
      </c>
    </row>
    <row r="200" spans="1:65" s="2" customFormat="1" ht="21.75" customHeight="1" x14ac:dyDescent="0.2">
      <c r="A200" s="34"/>
      <c r="B200" s="35"/>
      <c r="C200" s="228" t="s">
        <v>413</v>
      </c>
      <c r="D200" s="228" t="s">
        <v>176</v>
      </c>
      <c r="E200" s="229" t="s">
        <v>718</v>
      </c>
      <c r="F200" s="230" t="s">
        <v>719</v>
      </c>
      <c r="G200" s="231" t="s">
        <v>168</v>
      </c>
      <c r="H200" s="232">
        <v>2.944</v>
      </c>
      <c r="I200" s="233"/>
      <c r="J200" s="234">
        <f>ROUND(I200*H200,2)</f>
        <v>0</v>
      </c>
      <c r="K200" s="230" t="s">
        <v>154</v>
      </c>
      <c r="L200" s="235"/>
      <c r="M200" s="236" t="s">
        <v>1</v>
      </c>
      <c r="N200" s="237" t="s">
        <v>38</v>
      </c>
      <c r="O200" s="71"/>
      <c r="P200" s="201">
        <f>O200*H200</f>
        <v>0</v>
      </c>
      <c r="Q200" s="201">
        <v>2.234</v>
      </c>
      <c r="R200" s="201">
        <f>Q200*H200</f>
        <v>6.5768959999999996</v>
      </c>
      <c r="S200" s="201">
        <v>0</v>
      </c>
      <c r="T200" s="20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3" t="s">
        <v>180</v>
      </c>
      <c r="AT200" s="203" t="s">
        <v>176</v>
      </c>
      <c r="AU200" s="203" t="s">
        <v>83</v>
      </c>
      <c r="AY200" s="17" t="s">
        <v>147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7" t="s">
        <v>81</v>
      </c>
      <c r="BK200" s="204">
        <f>ROUND(I200*H200,2)</f>
        <v>0</v>
      </c>
      <c r="BL200" s="17" t="s">
        <v>155</v>
      </c>
      <c r="BM200" s="203" t="s">
        <v>908</v>
      </c>
    </row>
    <row r="201" spans="1:65" s="13" customFormat="1" x14ac:dyDescent="0.2">
      <c r="B201" s="205"/>
      <c r="C201" s="206"/>
      <c r="D201" s="207" t="s">
        <v>157</v>
      </c>
      <c r="E201" s="208" t="s">
        <v>1</v>
      </c>
      <c r="F201" s="209" t="s">
        <v>909</v>
      </c>
      <c r="G201" s="206"/>
      <c r="H201" s="210">
        <v>1.944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157</v>
      </c>
      <c r="AU201" s="216" t="s">
        <v>83</v>
      </c>
      <c r="AV201" s="13" t="s">
        <v>83</v>
      </c>
      <c r="AW201" s="13" t="s">
        <v>30</v>
      </c>
      <c r="AX201" s="13" t="s">
        <v>73</v>
      </c>
      <c r="AY201" s="216" t="s">
        <v>147</v>
      </c>
    </row>
    <row r="202" spans="1:65" s="13" customFormat="1" x14ac:dyDescent="0.2">
      <c r="B202" s="205"/>
      <c r="C202" s="206"/>
      <c r="D202" s="207" t="s">
        <v>157</v>
      </c>
      <c r="E202" s="208" t="s">
        <v>1</v>
      </c>
      <c r="F202" s="209" t="s">
        <v>910</v>
      </c>
      <c r="G202" s="206"/>
      <c r="H202" s="210">
        <v>1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157</v>
      </c>
      <c r="AU202" s="216" t="s">
        <v>83</v>
      </c>
      <c r="AV202" s="13" t="s">
        <v>83</v>
      </c>
      <c r="AW202" s="13" t="s">
        <v>30</v>
      </c>
      <c r="AX202" s="13" t="s">
        <v>73</v>
      </c>
      <c r="AY202" s="216" t="s">
        <v>147</v>
      </c>
    </row>
    <row r="203" spans="1:65" s="14" customFormat="1" x14ac:dyDescent="0.2">
      <c r="B203" s="217"/>
      <c r="C203" s="218"/>
      <c r="D203" s="207" t="s">
        <v>157</v>
      </c>
      <c r="E203" s="219" t="s">
        <v>1</v>
      </c>
      <c r="F203" s="220" t="s">
        <v>164</v>
      </c>
      <c r="G203" s="218"/>
      <c r="H203" s="221">
        <v>2.944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157</v>
      </c>
      <c r="AU203" s="227" t="s">
        <v>83</v>
      </c>
      <c r="AV203" s="14" t="s">
        <v>155</v>
      </c>
      <c r="AW203" s="14" t="s">
        <v>30</v>
      </c>
      <c r="AX203" s="14" t="s">
        <v>81</v>
      </c>
      <c r="AY203" s="227" t="s">
        <v>147</v>
      </c>
    </row>
    <row r="204" spans="1:65" s="2" customFormat="1" ht="16.5" customHeight="1" x14ac:dyDescent="0.2">
      <c r="A204" s="34"/>
      <c r="B204" s="35"/>
      <c r="C204" s="228" t="s">
        <v>404</v>
      </c>
      <c r="D204" s="228" t="s">
        <v>176</v>
      </c>
      <c r="E204" s="229" t="s">
        <v>524</v>
      </c>
      <c r="F204" s="230" t="s">
        <v>525</v>
      </c>
      <c r="G204" s="231" t="s">
        <v>193</v>
      </c>
      <c r="H204" s="232">
        <v>8</v>
      </c>
      <c r="I204" s="233"/>
      <c r="J204" s="234">
        <f>ROUND(I204*H204,2)</f>
        <v>0</v>
      </c>
      <c r="K204" s="230" t="s">
        <v>154</v>
      </c>
      <c r="L204" s="235"/>
      <c r="M204" s="236" t="s">
        <v>1</v>
      </c>
      <c r="N204" s="237" t="s">
        <v>38</v>
      </c>
      <c r="O204" s="71"/>
      <c r="P204" s="201">
        <f>O204*H204</f>
        <v>0</v>
      </c>
      <c r="Q204" s="201">
        <v>5.8999999999999997E-2</v>
      </c>
      <c r="R204" s="201">
        <f>Q204*H204</f>
        <v>0.47199999999999998</v>
      </c>
      <c r="S204" s="201">
        <v>0</v>
      </c>
      <c r="T204" s="20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3" t="s">
        <v>180</v>
      </c>
      <c r="AT204" s="203" t="s">
        <v>176</v>
      </c>
      <c r="AU204" s="203" t="s">
        <v>83</v>
      </c>
      <c r="AY204" s="17" t="s">
        <v>147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7" t="s">
        <v>81</v>
      </c>
      <c r="BK204" s="204">
        <f>ROUND(I204*H204,2)</f>
        <v>0</v>
      </c>
      <c r="BL204" s="17" t="s">
        <v>155</v>
      </c>
      <c r="BM204" s="203" t="s">
        <v>911</v>
      </c>
    </row>
    <row r="205" spans="1:65" s="13" customFormat="1" x14ac:dyDescent="0.2">
      <c r="B205" s="205"/>
      <c r="C205" s="206"/>
      <c r="D205" s="207" t="s">
        <v>157</v>
      </c>
      <c r="E205" s="208" t="s">
        <v>1</v>
      </c>
      <c r="F205" s="209" t="s">
        <v>912</v>
      </c>
      <c r="G205" s="206"/>
      <c r="H205" s="210">
        <v>8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157</v>
      </c>
      <c r="AU205" s="216" t="s">
        <v>83</v>
      </c>
      <c r="AV205" s="13" t="s">
        <v>83</v>
      </c>
      <c r="AW205" s="13" t="s">
        <v>30</v>
      </c>
      <c r="AX205" s="13" t="s">
        <v>73</v>
      </c>
      <c r="AY205" s="216" t="s">
        <v>147</v>
      </c>
    </row>
    <row r="206" spans="1:65" s="14" customFormat="1" x14ac:dyDescent="0.2">
      <c r="B206" s="217"/>
      <c r="C206" s="218"/>
      <c r="D206" s="207" t="s">
        <v>157</v>
      </c>
      <c r="E206" s="219" t="s">
        <v>1</v>
      </c>
      <c r="F206" s="220" t="s">
        <v>164</v>
      </c>
      <c r="G206" s="218"/>
      <c r="H206" s="221">
        <v>8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157</v>
      </c>
      <c r="AU206" s="227" t="s">
        <v>83</v>
      </c>
      <c r="AV206" s="14" t="s">
        <v>155</v>
      </c>
      <c r="AW206" s="14" t="s">
        <v>30</v>
      </c>
      <c r="AX206" s="14" t="s">
        <v>81</v>
      </c>
      <c r="AY206" s="227" t="s">
        <v>147</v>
      </c>
    </row>
    <row r="207" spans="1:65" s="12" customFormat="1" ht="25.9" customHeight="1" x14ac:dyDescent="0.2">
      <c r="B207" s="176"/>
      <c r="C207" s="177"/>
      <c r="D207" s="178" t="s">
        <v>72</v>
      </c>
      <c r="E207" s="179" t="s">
        <v>253</v>
      </c>
      <c r="F207" s="179" t="s">
        <v>254</v>
      </c>
      <c r="G207" s="177"/>
      <c r="H207" s="177"/>
      <c r="I207" s="180"/>
      <c r="J207" s="181">
        <f>BK207</f>
        <v>0</v>
      </c>
      <c r="K207" s="177"/>
      <c r="L207" s="182"/>
      <c r="M207" s="183"/>
      <c r="N207" s="184"/>
      <c r="O207" s="184"/>
      <c r="P207" s="185">
        <f>SUM(P208:P234)</f>
        <v>0</v>
      </c>
      <c r="Q207" s="184"/>
      <c r="R207" s="185">
        <f>SUM(R208:R234)</f>
        <v>0</v>
      </c>
      <c r="S207" s="184"/>
      <c r="T207" s="186">
        <f>SUM(T208:T234)</f>
        <v>0</v>
      </c>
      <c r="AR207" s="187" t="s">
        <v>155</v>
      </c>
      <c r="AT207" s="188" t="s">
        <v>72</v>
      </c>
      <c r="AU207" s="188" t="s">
        <v>73</v>
      </c>
      <c r="AY207" s="187" t="s">
        <v>147</v>
      </c>
      <c r="BK207" s="189">
        <f>SUM(BK208:BK234)</f>
        <v>0</v>
      </c>
    </row>
    <row r="208" spans="1:65" s="2" customFormat="1" ht="78" customHeight="1" x14ac:dyDescent="0.2">
      <c r="A208" s="34"/>
      <c r="B208" s="35"/>
      <c r="C208" s="192" t="s">
        <v>409</v>
      </c>
      <c r="D208" s="192" t="s">
        <v>150</v>
      </c>
      <c r="E208" s="193" t="s">
        <v>391</v>
      </c>
      <c r="F208" s="194" t="s">
        <v>392</v>
      </c>
      <c r="G208" s="195" t="s">
        <v>193</v>
      </c>
      <c r="H208" s="196">
        <v>1</v>
      </c>
      <c r="I208" s="197"/>
      <c r="J208" s="198">
        <f>ROUND(I208*H208,2)</f>
        <v>0</v>
      </c>
      <c r="K208" s="194" t="s">
        <v>154</v>
      </c>
      <c r="L208" s="39"/>
      <c r="M208" s="199" t="s">
        <v>1</v>
      </c>
      <c r="N208" s="200" t="s">
        <v>38</v>
      </c>
      <c r="O208" s="71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3" t="s">
        <v>155</v>
      </c>
      <c r="AT208" s="203" t="s">
        <v>150</v>
      </c>
      <c r="AU208" s="203" t="s">
        <v>81</v>
      </c>
      <c r="AY208" s="17" t="s">
        <v>147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7" t="s">
        <v>81</v>
      </c>
      <c r="BK208" s="204">
        <f>ROUND(I208*H208,2)</f>
        <v>0</v>
      </c>
      <c r="BL208" s="17" t="s">
        <v>155</v>
      </c>
      <c r="BM208" s="203" t="s">
        <v>913</v>
      </c>
    </row>
    <row r="209" spans="1:65" s="13" customFormat="1" x14ac:dyDescent="0.2">
      <c r="B209" s="205"/>
      <c r="C209" s="206"/>
      <c r="D209" s="207" t="s">
        <v>157</v>
      </c>
      <c r="E209" s="208" t="s">
        <v>1</v>
      </c>
      <c r="F209" s="209" t="s">
        <v>81</v>
      </c>
      <c r="G209" s="206"/>
      <c r="H209" s="210">
        <v>1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157</v>
      </c>
      <c r="AU209" s="216" t="s">
        <v>81</v>
      </c>
      <c r="AV209" s="13" t="s">
        <v>83</v>
      </c>
      <c r="AW209" s="13" t="s">
        <v>30</v>
      </c>
      <c r="AX209" s="13" t="s">
        <v>73</v>
      </c>
      <c r="AY209" s="216" t="s">
        <v>147</v>
      </c>
    </row>
    <row r="210" spans="1:65" s="14" customFormat="1" x14ac:dyDescent="0.2">
      <c r="B210" s="217"/>
      <c r="C210" s="218"/>
      <c r="D210" s="207" t="s">
        <v>157</v>
      </c>
      <c r="E210" s="219" t="s">
        <v>1</v>
      </c>
      <c r="F210" s="220" t="s">
        <v>164</v>
      </c>
      <c r="G210" s="218"/>
      <c r="H210" s="221">
        <v>1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157</v>
      </c>
      <c r="AU210" s="227" t="s">
        <v>81</v>
      </c>
      <c r="AV210" s="14" t="s">
        <v>155</v>
      </c>
      <c r="AW210" s="14" t="s">
        <v>30</v>
      </c>
      <c r="AX210" s="14" t="s">
        <v>81</v>
      </c>
      <c r="AY210" s="227" t="s">
        <v>147</v>
      </c>
    </row>
    <row r="211" spans="1:65" s="2" customFormat="1" ht="24.2" customHeight="1" x14ac:dyDescent="0.2">
      <c r="A211" s="34"/>
      <c r="B211" s="35"/>
      <c r="C211" s="192" t="s">
        <v>747</v>
      </c>
      <c r="D211" s="192" t="s">
        <v>150</v>
      </c>
      <c r="E211" s="193" t="s">
        <v>724</v>
      </c>
      <c r="F211" s="194" t="s">
        <v>725</v>
      </c>
      <c r="G211" s="195" t="s">
        <v>726</v>
      </c>
      <c r="H211" s="196">
        <v>1</v>
      </c>
      <c r="I211" s="197"/>
      <c r="J211" s="198">
        <f>ROUND(I211*H211,2)</f>
        <v>0</v>
      </c>
      <c r="K211" s="194" t="s">
        <v>154</v>
      </c>
      <c r="L211" s="39"/>
      <c r="M211" s="199" t="s">
        <v>1</v>
      </c>
      <c r="N211" s="200" t="s">
        <v>38</v>
      </c>
      <c r="O211" s="71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3" t="s">
        <v>155</v>
      </c>
      <c r="AT211" s="203" t="s">
        <v>150</v>
      </c>
      <c r="AU211" s="203" t="s">
        <v>81</v>
      </c>
      <c r="AY211" s="17" t="s">
        <v>147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7" t="s">
        <v>81</v>
      </c>
      <c r="BK211" s="204">
        <f>ROUND(I211*H211,2)</f>
        <v>0</v>
      </c>
      <c r="BL211" s="17" t="s">
        <v>155</v>
      </c>
      <c r="BM211" s="203" t="s">
        <v>914</v>
      </c>
    </row>
    <row r="212" spans="1:65" s="13" customFormat="1" x14ac:dyDescent="0.2">
      <c r="B212" s="205"/>
      <c r="C212" s="206"/>
      <c r="D212" s="207" t="s">
        <v>157</v>
      </c>
      <c r="E212" s="208" t="s">
        <v>1</v>
      </c>
      <c r="F212" s="209" t="s">
        <v>81</v>
      </c>
      <c r="G212" s="206"/>
      <c r="H212" s="210">
        <v>1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157</v>
      </c>
      <c r="AU212" s="216" t="s">
        <v>81</v>
      </c>
      <c r="AV212" s="13" t="s">
        <v>83</v>
      </c>
      <c r="AW212" s="13" t="s">
        <v>30</v>
      </c>
      <c r="AX212" s="13" t="s">
        <v>73</v>
      </c>
      <c r="AY212" s="216" t="s">
        <v>147</v>
      </c>
    </row>
    <row r="213" spans="1:65" s="14" customFormat="1" x14ac:dyDescent="0.2">
      <c r="B213" s="217"/>
      <c r="C213" s="218"/>
      <c r="D213" s="207" t="s">
        <v>157</v>
      </c>
      <c r="E213" s="219" t="s">
        <v>1</v>
      </c>
      <c r="F213" s="220" t="s">
        <v>164</v>
      </c>
      <c r="G213" s="218"/>
      <c r="H213" s="221">
        <v>1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157</v>
      </c>
      <c r="AU213" s="227" t="s">
        <v>81</v>
      </c>
      <c r="AV213" s="14" t="s">
        <v>155</v>
      </c>
      <c r="AW213" s="14" t="s">
        <v>30</v>
      </c>
      <c r="AX213" s="14" t="s">
        <v>81</v>
      </c>
      <c r="AY213" s="227" t="s">
        <v>147</v>
      </c>
    </row>
    <row r="214" spans="1:65" s="2" customFormat="1" ht="189.75" customHeight="1" x14ac:dyDescent="0.2">
      <c r="A214" s="34"/>
      <c r="B214" s="35"/>
      <c r="C214" s="192" t="s">
        <v>846</v>
      </c>
      <c r="D214" s="192" t="s">
        <v>150</v>
      </c>
      <c r="E214" s="193" t="s">
        <v>728</v>
      </c>
      <c r="F214" s="194" t="s">
        <v>729</v>
      </c>
      <c r="G214" s="195" t="s">
        <v>179</v>
      </c>
      <c r="H214" s="196">
        <v>131.036</v>
      </c>
      <c r="I214" s="197"/>
      <c r="J214" s="198">
        <f>ROUND(I214*H214,2)</f>
        <v>0</v>
      </c>
      <c r="K214" s="194" t="s">
        <v>154</v>
      </c>
      <c r="L214" s="39"/>
      <c r="M214" s="199" t="s">
        <v>1</v>
      </c>
      <c r="N214" s="200" t="s">
        <v>38</v>
      </c>
      <c r="O214" s="71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3" t="s">
        <v>258</v>
      </c>
      <c r="AT214" s="203" t="s">
        <v>150</v>
      </c>
      <c r="AU214" s="203" t="s">
        <v>81</v>
      </c>
      <c r="AY214" s="17" t="s">
        <v>147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81</v>
      </c>
      <c r="BK214" s="204">
        <f>ROUND(I214*H214,2)</f>
        <v>0</v>
      </c>
      <c r="BL214" s="17" t="s">
        <v>258</v>
      </c>
      <c r="BM214" s="203" t="s">
        <v>915</v>
      </c>
    </row>
    <row r="215" spans="1:65" s="13" customFormat="1" x14ac:dyDescent="0.2">
      <c r="B215" s="205"/>
      <c r="C215" s="206"/>
      <c r="D215" s="207" t="s">
        <v>157</v>
      </c>
      <c r="E215" s="208" t="s">
        <v>1</v>
      </c>
      <c r="F215" s="209" t="s">
        <v>731</v>
      </c>
      <c r="G215" s="206"/>
      <c r="H215" s="210">
        <v>24.84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157</v>
      </c>
      <c r="AU215" s="216" t="s">
        <v>81</v>
      </c>
      <c r="AV215" s="13" t="s">
        <v>83</v>
      </c>
      <c r="AW215" s="13" t="s">
        <v>30</v>
      </c>
      <c r="AX215" s="13" t="s">
        <v>73</v>
      </c>
      <c r="AY215" s="216" t="s">
        <v>147</v>
      </c>
    </row>
    <row r="216" spans="1:65" s="13" customFormat="1" x14ac:dyDescent="0.2">
      <c r="B216" s="205"/>
      <c r="C216" s="206"/>
      <c r="D216" s="207" t="s">
        <v>157</v>
      </c>
      <c r="E216" s="208" t="s">
        <v>1</v>
      </c>
      <c r="F216" s="209" t="s">
        <v>916</v>
      </c>
      <c r="G216" s="206"/>
      <c r="H216" s="210">
        <v>30.015000000000001</v>
      </c>
      <c r="I216" s="211"/>
      <c r="J216" s="206"/>
      <c r="K216" s="206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157</v>
      </c>
      <c r="AU216" s="216" t="s">
        <v>81</v>
      </c>
      <c r="AV216" s="13" t="s">
        <v>83</v>
      </c>
      <c r="AW216" s="13" t="s">
        <v>30</v>
      </c>
      <c r="AX216" s="13" t="s">
        <v>73</v>
      </c>
      <c r="AY216" s="216" t="s">
        <v>147</v>
      </c>
    </row>
    <row r="217" spans="1:65" s="13" customFormat="1" x14ac:dyDescent="0.2">
      <c r="B217" s="205"/>
      <c r="C217" s="206"/>
      <c r="D217" s="207" t="s">
        <v>157</v>
      </c>
      <c r="E217" s="208" t="s">
        <v>1</v>
      </c>
      <c r="F217" s="209" t="s">
        <v>733</v>
      </c>
      <c r="G217" s="206"/>
      <c r="H217" s="210">
        <v>56.7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157</v>
      </c>
      <c r="AU217" s="216" t="s">
        <v>81</v>
      </c>
      <c r="AV217" s="13" t="s">
        <v>83</v>
      </c>
      <c r="AW217" s="13" t="s">
        <v>30</v>
      </c>
      <c r="AX217" s="13" t="s">
        <v>73</v>
      </c>
      <c r="AY217" s="216" t="s">
        <v>147</v>
      </c>
    </row>
    <row r="218" spans="1:65" s="13" customFormat="1" x14ac:dyDescent="0.2">
      <c r="B218" s="205"/>
      <c r="C218" s="206"/>
      <c r="D218" s="207" t="s">
        <v>157</v>
      </c>
      <c r="E218" s="208" t="s">
        <v>1</v>
      </c>
      <c r="F218" s="209" t="s">
        <v>917</v>
      </c>
      <c r="G218" s="206"/>
      <c r="H218" s="210">
        <v>10.692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157</v>
      </c>
      <c r="AU218" s="216" t="s">
        <v>81</v>
      </c>
      <c r="AV218" s="13" t="s">
        <v>83</v>
      </c>
      <c r="AW218" s="13" t="s">
        <v>30</v>
      </c>
      <c r="AX218" s="13" t="s">
        <v>73</v>
      </c>
      <c r="AY218" s="216" t="s">
        <v>147</v>
      </c>
    </row>
    <row r="219" spans="1:65" s="13" customFormat="1" x14ac:dyDescent="0.2">
      <c r="B219" s="205"/>
      <c r="C219" s="206"/>
      <c r="D219" s="207" t="s">
        <v>157</v>
      </c>
      <c r="E219" s="208" t="s">
        <v>1</v>
      </c>
      <c r="F219" s="209" t="s">
        <v>918</v>
      </c>
      <c r="G219" s="206"/>
      <c r="H219" s="210">
        <v>8.7889999999999997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157</v>
      </c>
      <c r="AU219" s="216" t="s">
        <v>81</v>
      </c>
      <c r="AV219" s="13" t="s">
        <v>83</v>
      </c>
      <c r="AW219" s="13" t="s">
        <v>30</v>
      </c>
      <c r="AX219" s="13" t="s">
        <v>73</v>
      </c>
      <c r="AY219" s="216" t="s">
        <v>147</v>
      </c>
    </row>
    <row r="220" spans="1:65" s="14" customFormat="1" x14ac:dyDescent="0.2">
      <c r="B220" s="217"/>
      <c r="C220" s="218"/>
      <c r="D220" s="207" t="s">
        <v>157</v>
      </c>
      <c r="E220" s="219" t="s">
        <v>1</v>
      </c>
      <c r="F220" s="220" t="s">
        <v>164</v>
      </c>
      <c r="G220" s="218"/>
      <c r="H220" s="221">
        <v>131.036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157</v>
      </c>
      <c r="AU220" s="227" t="s">
        <v>81</v>
      </c>
      <c r="AV220" s="14" t="s">
        <v>155</v>
      </c>
      <c r="AW220" s="14" t="s">
        <v>30</v>
      </c>
      <c r="AX220" s="14" t="s">
        <v>81</v>
      </c>
      <c r="AY220" s="227" t="s">
        <v>147</v>
      </c>
    </row>
    <row r="221" spans="1:65" s="2" customFormat="1" ht="156.75" customHeight="1" x14ac:dyDescent="0.2">
      <c r="A221" s="34"/>
      <c r="B221" s="35"/>
      <c r="C221" s="192" t="s">
        <v>848</v>
      </c>
      <c r="D221" s="192" t="s">
        <v>150</v>
      </c>
      <c r="E221" s="193" t="s">
        <v>573</v>
      </c>
      <c r="F221" s="194" t="s">
        <v>574</v>
      </c>
      <c r="G221" s="195" t="s">
        <v>179</v>
      </c>
      <c r="H221" s="196">
        <v>57.66</v>
      </c>
      <c r="I221" s="197"/>
      <c r="J221" s="198">
        <f>ROUND(I221*H221,2)</f>
        <v>0</v>
      </c>
      <c r="K221" s="194" t="s">
        <v>154</v>
      </c>
      <c r="L221" s="39"/>
      <c r="M221" s="199" t="s">
        <v>1</v>
      </c>
      <c r="N221" s="200" t="s">
        <v>38</v>
      </c>
      <c r="O221" s="71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3" t="s">
        <v>258</v>
      </c>
      <c r="AT221" s="203" t="s">
        <v>150</v>
      </c>
      <c r="AU221" s="203" t="s">
        <v>81</v>
      </c>
      <c r="AY221" s="17" t="s">
        <v>147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7" t="s">
        <v>81</v>
      </c>
      <c r="BK221" s="204">
        <f>ROUND(I221*H221,2)</f>
        <v>0</v>
      </c>
      <c r="BL221" s="17" t="s">
        <v>258</v>
      </c>
      <c r="BM221" s="203" t="s">
        <v>919</v>
      </c>
    </row>
    <row r="222" spans="1:65" s="13" customFormat="1" x14ac:dyDescent="0.2">
      <c r="B222" s="205"/>
      <c r="C222" s="206"/>
      <c r="D222" s="207" t="s">
        <v>157</v>
      </c>
      <c r="E222" s="208" t="s">
        <v>1</v>
      </c>
      <c r="F222" s="209" t="s">
        <v>741</v>
      </c>
      <c r="G222" s="206"/>
      <c r="H222" s="210">
        <v>56.7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157</v>
      </c>
      <c r="AU222" s="216" t="s">
        <v>81</v>
      </c>
      <c r="AV222" s="13" t="s">
        <v>83</v>
      </c>
      <c r="AW222" s="13" t="s">
        <v>30</v>
      </c>
      <c r="AX222" s="13" t="s">
        <v>73</v>
      </c>
      <c r="AY222" s="216" t="s">
        <v>147</v>
      </c>
    </row>
    <row r="223" spans="1:65" s="13" customFormat="1" x14ac:dyDescent="0.2">
      <c r="B223" s="205"/>
      <c r="C223" s="206"/>
      <c r="D223" s="207" t="s">
        <v>157</v>
      </c>
      <c r="E223" s="208" t="s">
        <v>1</v>
      </c>
      <c r="F223" s="209" t="s">
        <v>920</v>
      </c>
      <c r="G223" s="206"/>
      <c r="H223" s="210">
        <v>0.96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157</v>
      </c>
      <c r="AU223" s="216" t="s">
        <v>81</v>
      </c>
      <c r="AV223" s="13" t="s">
        <v>83</v>
      </c>
      <c r="AW223" s="13" t="s">
        <v>30</v>
      </c>
      <c r="AX223" s="13" t="s">
        <v>73</v>
      </c>
      <c r="AY223" s="216" t="s">
        <v>147</v>
      </c>
    </row>
    <row r="224" spans="1:65" s="14" customFormat="1" x14ac:dyDescent="0.2">
      <c r="B224" s="217"/>
      <c r="C224" s="218"/>
      <c r="D224" s="207" t="s">
        <v>157</v>
      </c>
      <c r="E224" s="219" t="s">
        <v>1</v>
      </c>
      <c r="F224" s="220" t="s">
        <v>164</v>
      </c>
      <c r="G224" s="218"/>
      <c r="H224" s="221">
        <v>57.66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157</v>
      </c>
      <c r="AU224" s="227" t="s">
        <v>81</v>
      </c>
      <c r="AV224" s="14" t="s">
        <v>155</v>
      </c>
      <c r="AW224" s="14" t="s">
        <v>30</v>
      </c>
      <c r="AX224" s="14" t="s">
        <v>81</v>
      </c>
      <c r="AY224" s="227" t="s">
        <v>147</v>
      </c>
    </row>
    <row r="225" spans="1:65" s="2" customFormat="1" ht="168" customHeight="1" x14ac:dyDescent="0.2">
      <c r="A225" s="34"/>
      <c r="B225" s="35"/>
      <c r="C225" s="192" t="s">
        <v>850</v>
      </c>
      <c r="D225" s="192" t="s">
        <v>150</v>
      </c>
      <c r="E225" s="193" t="s">
        <v>921</v>
      </c>
      <c r="F225" s="194" t="s">
        <v>922</v>
      </c>
      <c r="G225" s="195" t="s">
        <v>179</v>
      </c>
      <c r="H225" s="196">
        <v>16.2</v>
      </c>
      <c r="I225" s="197"/>
      <c r="J225" s="198">
        <f>ROUND(I225*H225,2)</f>
        <v>0</v>
      </c>
      <c r="K225" s="194" t="s">
        <v>154</v>
      </c>
      <c r="L225" s="39"/>
      <c r="M225" s="199" t="s">
        <v>1</v>
      </c>
      <c r="N225" s="200" t="s">
        <v>38</v>
      </c>
      <c r="O225" s="71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3" t="s">
        <v>258</v>
      </c>
      <c r="AT225" s="203" t="s">
        <v>150</v>
      </c>
      <c r="AU225" s="203" t="s">
        <v>81</v>
      </c>
      <c r="AY225" s="17" t="s">
        <v>147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7" t="s">
        <v>81</v>
      </c>
      <c r="BK225" s="204">
        <f>ROUND(I225*H225,2)</f>
        <v>0</v>
      </c>
      <c r="BL225" s="17" t="s">
        <v>258</v>
      </c>
      <c r="BM225" s="203" t="s">
        <v>923</v>
      </c>
    </row>
    <row r="226" spans="1:65" s="13" customFormat="1" x14ac:dyDescent="0.2">
      <c r="B226" s="205"/>
      <c r="C226" s="206"/>
      <c r="D226" s="207" t="s">
        <v>157</v>
      </c>
      <c r="E226" s="208" t="s">
        <v>1</v>
      </c>
      <c r="F226" s="209" t="s">
        <v>924</v>
      </c>
      <c r="G226" s="206"/>
      <c r="H226" s="210">
        <v>16.2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157</v>
      </c>
      <c r="AU226" s="216" t="s">
        <v>81</v>
      </c>
      <c r="AV226" s="13" t="s">
        <v>83</v>
      </c>
      <c r="AW226" s="13" t="s">
        <v>30</v>
      </c>
      <c r="AX226" s="13" t="s">
        <v>73</v>
      </c>
      <c r="AY226" s="216" t="s">
        <v>147</v>
      </c>
    </row>
    <row r="227" spans="1:65" s="14" customFormat="1" x14ac:dyDescent="0.2">
      <c r="B227" s="217"/>
      <c r="C227" s="218"/>
      <c r="D227" s="207" t="s">
        <v>157</v>
      </c>
      <c r="E227" s="219" t="s">
        <v>1</v>
      </c>
      <c r="F227" s="220" t="s">
        <v>164</v>
      </c>
      <c r="G227" s="218"/>
      <c r="H227" s="221">
        <v>16.2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157</v>
      </c>
      <c r="AU227" s="227" t="s">
        <v>81</v>
      </c>
      <c r="AV227" s="14" t="s">
        <v>155</v>
      </c>
      <c r="AW227" s="14" t="s">
        <v>30</v>
      </c>
      <c r="AX227" s="14" t="s">
        <v>81</v>
      </c>
      <c r="AY227" s="227" t="s">
        <v>147</v>
      </c>
    </row>
    <row r="228" spans="1:65" s="2" customFormat="1" ht="90" customHeight="1" x14ac:dyDescent="0.2">
      <c r="A228" s="34"/>
      <c r="B228" s="35"/>
      <c r="C228" s="192" t="s">
        <v>854</v>
      </c>
      <c r="D228" s="192" t="s">
        <v>150</v>
      </c>
      <c r="E228" s="193" t="s">
        <v>742</v>
      </c>
      <c r="F228" s="194" t="s">
        <v>743</v>
      </c>
      <c r="G228" s="195" t="s">
        <v>179</v>
      </c>
      <c r="H228" s="196">
        <v>67.391999999999996</v>
      </c>
      <c r="I228" s="197"/>
      <c r="J228" s="198">
        <f>ROUND(I228*H228,2)</f>
        <v>0</v>
      </c>
      <c r="K228" s="194" t="s">
        <v>154</v>
      </c>
      <c r="L228" s="39"/>
      <c r="M228" s="199" t="s">
        <v>1</v>
      </c>
      <c r="N228" s="200" t="s">
        <v>38</v>
      </c>
      <c r="O228" s="71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3" t="s">
        <v>258</v>
      </c>
      <c r="AT228" s="203" t="s">
        <v>150</v>
      </c>
      <c r="AU228" s="203" t="s">
        <v>81</v>
      </c>
      <c r="AY228" s="17" t="s">
        <v>147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7" t="s">
        <v>81</v>
      </c>
      <c r="BK228" s="204">
        <f>ROUND(I228*H228,2)</f>
        <v>0</v>
      </c>
      <c r="BL228" s="17" t="s">
        <v>258</v>
      </c>
      <c r="BM228" s="203" t="s">
        <v>925</v>
      </c>
    </row>
    <row r="229" spans="1:65" s="13" customFormat="1" x14ac:dyDescent="0.2">
      <c r="B229" s="205"/>
      <c r="C229" s="206"/>
      <c r="D229" s="207" t="s">
        <v>157</v>
      </c>
      <c r="E229" s="208" t="s">
        <v>1</v>
      </c>
      <c r="F229" s="209" t="s">
        <v>745</v>
      </c>
      <c r="G229" s="206"/>
      <c r="H229" s="210">
        <v>56.7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157</v>
      </c>
      <c r="AU229" s="216" t="s">
        <v>81</v>
      </c>
      <c r="AV229" s="13" t="s">
        <v>83</v>
      </c>
      <c r="AW229" s="13" t="s">
        <v>30</v>
      </c>
      <c r="AX229" s="13" t="s">
        <v>73</v>
      </c>
      <c r="AY229" s="216" t="s">
        <v>147</v>
      </c>
    </row>
    <row r="230" spans="1:65" s="13" customFormat="1" x14ac:dyDescent="0.2">
      <c r="B230" s="205"/>
      <c r="C230" s="206"/>
      <c r="D230" s="207" t="s">
        <v>157</v>
      </c>
      <c r="E230" s="208" t="s">
        <v>1</v>
      </c>
      <c r="F230" s="209" t="s">
        <v>926</v>
      </c>
      <c r="G230" s="206"/>
      <c r="H230" s="210">
        <v>10.692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157</v>
      </c>
      <c r="AU230" s="216" t="s">
        <v>81</v>
      </c>
      <c r="AV230" s="13" t="s">
        <v>83</v>
      </c>
      <c r="AW230" s="13" t="s">
        <v>30</v>
      </c>
      <c r="AX230" s="13" t="s">
        <v>73</v>
      </c>
      <c r="AY230" s="216" t="s">
        <v>147</v>
      </c>
    </row>
    <row r="231" spans="1:65" s="14" customFormat="1" x14ac:dyDescent="0.2">
      <c r="B231" s="217"/>
      <c r="C231" s="218"/>
      <c r="D231" s="207" t="s">
        <v>157</v>
      </c>
      <c r="E231" s="219" t="s">
        <v>1</v>
      </c>
      <c r="F231" s="220" t="s">
        <v>164</v>
      </c>
      <c r="G231" s="218"/>
      <c r="H231" s="221">
        <v>67.391999999999996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157</v>
      </c>
      <c r="AU231" s="227" t="s">
        <v>81</v>
      </c>
      <c r="AV231" s="14" t="s">
        <v>155</v>
      </c>
      <c r="AW231" s="14" t="s">
        <v>30</v>
      </c>
      <c r="AX231" s="14" t="s">
        <v>81</v>
      </c>
      <c r="AY231" s="227" t="s">
        <v>147</v>
      </c>
    </row>
    <row r="232" spans="1:65" s="2" customFormat="1" ht="90" customHeight="1" x14ac:dyDescent="0.2">
      <c r="A232" s="34"/>
      <c r="B232" s="35"/>
      <c r="C232" s="192" t="s">
        <v>856</v>
      </c>
      <c r="D232" s="192" t="s">
        <v>150</v>
      </c>
      <c r="E232" s="193" t="s">
        <v>748</v>
      </c>
      <c r="F232" s="194" t="s">
        <v>749</v>
      </c>
      <c r="G232" s="195" t="s">
        <v>179</v>
      </c>
      <c r="H232" s="196">
        <v>37.26</v>
      </c>
      <c r="I232" s="197"/>
      <c r="J232" s="198">
        <f>ROUND(I232*H232,2)</f>
        <v>0</v>
      </c>
      <c r="K232" s="194" t="s">
        <v>154</v>
      </c>
      <c r="L232" s="39"/>
      <c r="M232" s="199" t="s">
        <v>1</v>
      </c>
      <c r="N232" s="200" t="s">
        <v>38</v>
      </c>
      <c r="O232" s="71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3" t="s">
        <v>258</v>
      </c>
      <c r="AT232" s="203" t="s">
        <v>150</v>
      </c>
      <c r="AU232" s="203" t="s">
        <v>81</v>
      </c>
      <c r="AY232" s="17" t="s">
        <v>147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7" t="s">
        <v>81</v>
      </c>
      <c r="BK232" s="204">
        <f>ROUND(I232*H232,2)</f>
        <v>0</v>
      </c>
      <c r="BL232" s="17" t="s">
        <v>258</v>
      </c>
      <c r="BM232" s="203" t="s">
        <v>927</v>
      </c>
    </row>
    <row r="233" spans="1:65" s="13" customFormat="1" x14ac:dyDescent="0.2">
      <c r="B233" s="205"/>
      <c r="C233" s="206"/>
      <c r="D233" s="207" t="s">
        <v>157</v>
      </c>
      <c r="E233" s="208" t="s">
        <v>1</v>
      </c>
      <c r="F233" s="209" t="s">
        <v>751</v>
      </c>
      <c r="G233" s="206"/>
      <c r="H233" s="210">
        <v>37.26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157</v>
      </c>
      <c r="AU233" s="216" t="s">
        <v>81</v>
      </c>
      <c r="AV233" s="13" t="s">
        <v>83</v>
      </c>
      <c r="AW233" s="13" t="s">
        <v>30</v>
      </c>
      <c r="AX233" s="13" t="s">
        <v>73</v>
      </c>
      <c r="AY233" s="216" t="s">
        <v>147</v>
      </c>
    </row>
    <row r="234" spans="1:65" s="14" customFormat="1" x14ac:dyDescent="0.2">
      <c r="B234" s="217"/>
      <c r="C234" s="218"/>
      <c r="D234" s="207" t="s">
        <v>157</v>
      </c>
      <c r="E234" s="219" t="s">
        <v>1</v>
      </c>
      <c r="F234" s="220" t="s">
        <v>164</v>
      </c>
      <c r="G234" s="218"/>
      <c r="H234" s="221">
        <v>37.26</v>
      </c>
      <c r="I234" s="222"/>
      <c r="J234" s="218"/>
      <c r="K234" s="218"/>
      <c r="L234" s="223"/>
      <c r="M234" s="248"/>
      <c r="N234" s="249"/>
      <c r="O234" s="249"/>
      <c r="P234" s="249"/>
      <c r="Q234" s="249"/>
      <c r="R234" s="249"/>
      <c r="S234" s="249"/>
      <c r="T234" s="250"/>
      <c r="AT234" s="227" t="s">
        <v>157</v>
      </c>
      <c r="AU234" s="227" t="s">
        <v>81</v>
      </c>
      <c r="AV234" s="14" t="s">
        <v>155</v>
      </c>
      <c r="AW234" s="14" t="s">
        <v>30</v>
      </c>
      <c r="AX234" s="14" t="s">
        <v>81</v>
      </c>
      <c r="AY234" s="227" t="s">
        <v>147</v>
      </c>
    </row>
    <row r="235" spans="1:65" s="2" customFormat="1" ht="6.95" customHeight="1" x14ac:dyDescent="0.2">
      <c r="A235" s="34"/>
      <c r="B235" s="54"/>
      <c r="C235" s="55"/>
      <c r="D235" s="55"/>
      <c r="E235" s="55"/>
      <c r="F235" s="55"/>
      <c r="G235" s="55"/>
      <c r="H235" s="55"/>
      <c r="I235" s="55"/>
      <c r="J235" s="55"/>
      <c r="K235" s="55"/>
      <c r="L235" s="39"/>
      <c r="M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</row>
  </sheetData>
  <sheetProtection algorithmName="SHA-512" hashValue="uJrjg7KHhE+eEb63o4qQneZx5azfFak9i5G3y7K32Ys+7ESUlQFTkzerY18D03mhvVni1I1akWFUCFWYYryvKg==" saltValue="uySvdeaPH5pG+mNs+nglQg==" spinCount="100000" sheet="1" objects="1" scenarios="1" formatColumns="0" formatRows="0" autoFilter="0"/>
  <autoFilter ref="C122:K234" xr:uid="{00000000-0009-0000-0000-00000B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41"/>
  <sheetViews>
    <sheetView showGridLines="0" topLeftCell="A119" workbookViewId="0">
      <selection activeCell="K130" sqref="K13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116</v>
      </c>
    </row>
    <row r="3" spans="1:4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4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20" t="s">
        <v>16</v>
      </c>
      <c r="L6" s="20"/>
    </row>
    <row r="7" spans="1:4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46" s="2" customFormat="1" ht="12" customHeight="1" x14ac:dyDescent="0.2">
      <c r="A8" s="34"/>
      <c r="B8" s="39"/>
      <c r="C8" s="34"/>
      <c r="D8" s="120" t="s">
        <v>122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16" t="s">
        <v>928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25. 2. 2022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20" t="s">
        <v>26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20" t="s">
        <v>27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20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20" t="s">
        <v>29</v>
      </c>
      <c r="E20" s="34"/>
      <c r="F20" s="34"/>
      <c r="G20" s="34"/>
      <c r="H20" s="34"/>
      <c r="I20" s="120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0" t="s">
        <v>26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20" t="s">
        <v>31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26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20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22"/>
      <c r="B27" s="123"/>
      <c r="C27" s="122"/>
      <c r="D27" s="122"/>
      <c r="E27" s="320" t="s">
        <v>1</v>
      </c>
      <c r="F27" s="320"/>
      <c r="G27" s="320"/>
      <c r="H27" s="320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6" t="s">
        <v>33</v>
      </c>
      <c r="E30" s="34"/>
      <c r="F30" s="34"/>
      <c r="G30" s="34"/>
      <c r="H30" s="34"/>
      <c r="I30" s="34"/>
      <c r="J30" s="127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8" t="s">
        <v>35</v>
      </c>
      <c r="G32" s="34"/>
      <c r="H32" s="34"/>
      <c r="I32" s="128" t="s">
        <v>34</v>
      </c>
      <c r="J32" s="128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9" t="s">
        <v>37</v>
      </c>
      <c r="E33" s="120" t="s">
        <v>38</v>
      </c>
      <c r="F33" s="130">
        <f>ROUND((SUM(BE117:BE140)),  2)</f>
        <v>0</v>
      </c>
      <c r="G33" s="34"/>
      <c r="H33" s="34"/>
      <c r="I33" s="131">
        <v>0.21</v>
      </c>
      <c r="J33" s="130">
        <f>ROUND(((SUM(BE117:BE140))*I33),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20" t="s">
        <v>39</v>
      </c>
      <c r="F34" s="130">
        <f>ROUND((SUM(BF117:BF140)),  2)</f>
        <v>0</v>
      </c>
      <c r="G34" s="34"/>
      <c r="H34" s="34"/>
      <c r="I34" s="131">
        <v>0.15</v>
      </c>
      <c r="J34" s="130">
        <f>ROUND(((SUM(BF117:BF140))*I34),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20" t="s">
        <v>40</v>
      </c>
      <c r="F35" s="130">
        <f>ROUND((SUM(BG117:BG140)),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20" t="s">
        <v>41</v>
      </c>
      <c r="F36" s="130">
        <f>ROUND((SUM(BH117:BH140)),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42</v>
      </c>
      <c r="F37" s="130">
        <f>ROUND((SUM(BI117:BI140)),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306" t="str">
        <f>E9</f>
        <v>07 - VRN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25. 2. 2022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50" t="s">
        <v>125</v>
      </c>
      <c r="D94" s="151"/>
      <c r="E94" s="151"/>
      <c r="F94" s="151"/>
      <c r="G94" s="151"/>
      <c r="H94" s="151"/>
      <c r="I94" s="151"/>
      <c r="J94" s="152" t="s">
        <v>126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3" t="s">
        <v>127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128</v>
      </c>
    </row>
    <row r="97" spans="1:31" s="9" customFormat="1" ht="24.95" customHeight="1" x14ac:dyDescent="0.2">
      <c r="B97" s="154"/>
      <c r="C97" s="155"/>
      <c r="D97" s="156" t="s">
        <v>929</v>
      </c>
      <c r="E97" s="157"/>
      <c r="F97" s="157"/>
      <c r="G97" s="157"/>
      <c r="H97" s="157"/>
      <c r="I97" s="157"/>
      <c r="J97" s="158">
        <f>J118</f>
        <v>0</v>
      </c>
      <c r="K97" s="155"/>
      <c r="L97" s="159"/>
    </row>
    <row r="98" spans="1:31" s="2" customFormat="1" ht="21.75" customHeight="1" x14ac:dyDescent="0.2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 x14ac:dyDescent="0.2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 x14ac:dyDescent="0.2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 x14ac:dyDescent="0.2">
      <c r="A104" s="34"/>
      <c r="B104" s="35"/>
      <c r="C104" s="23" t="s">
        <v>132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 x14ac:dyDescent="0.2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 x14ac:dyDescent="0.2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 x14ac:dyDescent="0.2">
      <c r="A107" s="34"/>
      <c r="B107" s="35"/>
      <c r="C107" s="36"/>
      <c r="D107" s="36"/>
      <c r="E107" s="312" t="str">
        <f>E7</f>
        <v>13- Oprava trati v úseku Praha Satalice - Neratovice</v>
      </c>
      <c r="F107" s="313"/>
      <c r="G107" s="313"/>
      <c r="H107" s="313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 x14ac:dyDescent="0.2">
      <c r="A108" s="34"/>
      <c r="B108" s="35"/>
      <c r="C108" s="29" t="s">
        <v>122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 x14ac:dyDescent="0.2">
      <c r="A109" s="34"/>
      <c r="B109" s="35"/>
      <c r="C109" s="36"/>
      <c r="D109" s="36"/>
      <c r="E109" s="306" t="str">
        <f>E9</f>
        <v>07 - VRN</v>
      </c>
      <c r="F109" s="311"/>
      <c r="G109" s="311"/>
      <c r="H109" s="311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 x14ac:dyDescent="0.2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 x14ac:dyDescent="0.2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 t="str">
        <f>IF(J12="","",J12)</f>
        <v>25. 2. 2022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 x14ac:dyDescent="0.2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 x14ac:dyDescent="0.2">
      <c r="A113" s="34"/>
      <c r="B113" s="35"/>
      <c r="C113" s="29" t="s">
        <v>24</v>
      </c>
      <c r="D113" s="36"/>
      <c r="E113" s="36"/>
      <c r="F113" s="27" t="str">
        <f>E15</f>
        <v xml:space="preserve"> </v>
      </c>
      <c r="G113" s="36"/>
      <c r="H113" s="36"/>
      <c r="I113" s="29" t="s">
        <v>29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 x14ac:dyDescent="0.2">
      <c r="A114" s="34"/>
      <c r="B114" s="35"/>
      <c r="C114" s="29" t="s">
        <v>27</v>
      </c>
      <c r="D114" s="36"/>
      <c r="E114" s="36"/>
      <c r="F114" s="27" t="str">
        <f>IF(E18="","",E18)</f>
        <v>Vyplň údaj</v>
      </c>
      <c r="G114" s="36"/>
      <c r="H114" s="36"/>
      <c r="I114" s="29" t="s">
        <v>31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 x14ac:dyDescent="0.2">
      <c r="A116" s="165"/>
      <c r="B116" s="166"/>
      <c r="C116" s="167" t="s">
        <v>133</v>
      </c>
      <c r="D116" s="168" t="s">
        <v>58</v>
      </c>
      <c r="E116" s="168" t="s">
        <v>54</v>
      </c>
      <c r="F116" s="168" t="s">
        <v>55</v>
      </c>
      <c r="G116" s="168" t="s">
        <v>134</v>
      </c>
      <c r="H116" s="168" t="s">
        <v>135</v>
      </c>
      <c r="I116" s="168" t="s">
        <v>136</v>
      </c>
      <c r="J116" s="168" t="s">
        <v>126</v>
      </c>
      <c r="K116" s="169" t="s">
        <v>137</v>
      </c>
      <c r="L116" s="170"/>
      <c r="M116" s="75" t="s">
        <v>1</v>
      </c>
      <c r="N116" s="76" t="s">
        <v>37</v>
      </c>
      <c r="O116" s="76" t="s">
        <v>138</v>
      </c>
      <c r="P116" s="76" t="s">
        <v>139</v>
      </c>
      <c r="Q116" s="76" t="s">
        <v>140</v>
      </c>
      <c r="R116" s="76" t="s">
        <v>141</v>
      </c>
      <c r="S116" s="76" t="s">
        <v>142</v>
      </c>
      <c r="T116" s="77" t="s">
        <v>143</v>
      </c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</row>
    <row r="117" spans="1:65" s="2" customFormat="1" ht="22.9" customHeight="1" x14ac:dyDescent="0.25">
      <c r="A117" s="34"/>
      <c r="B117" s="35"/>
      <c r="C117" s="82" t="s">
        <v>144</v>
      </c>
      <c r="D117" s="36"/>
      <c r="E117" s="36"/>
      <c r="F117" s="36"/>
      <c r="G117" s="36"/>
      <c r="H117" s="36"/>
      <c r="I117" s="36"/>
      <c r="J117" s="171">
        <f>BK117</f>
        <v>0</v>
      </c>
      <c r="K117" s="36"/>
      <c r="L117" s="39"/>
      <c r="M117" s="78"/>
      <c r="N117" s="172"/>
      <c r="O117" s="79"/>
      <c r="P117" s="173">
        <f>P118</f>
        <v>0</v>
      </c>
      <c r="Q117" s="79"/>
      <c r="R117" s="173">
        <f>R118</f>
        <v>0</v>
      </c>
      <c r="S117" s="79"/>
      <c r="T117" s="174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72</v>
      </c>
      <c r="AU117" s="17" t="s">
        <v>128</v>
      </c>
      <c r="BK117" s="175">
        <f>BK118</f>
        <v>0</v>
      </c>
    </row>
    <row r="118" spans="1:65" s="12" customFormat="1" ht="25.9" customHeight="1" x14ac:dyDescent="0.2">
      <c r="B118" s="176"/>
      <c r="C118" s="177"/>
      <c r="D118" s="178" t="s">
        <v>72</v>
      </c>
      <c r="E118" s="179" t="s">
        <v>115</v>
      </c>
      <c r="F118" s="179" t="s">
        <v>930</v>
      </c>
      <c r="G118" s="177"/>
      <c r="H118" s="177"/>
      <c r="I118" s="180"/>
      <c r="J118" s="181">
        <f>BK118</f>
        <v>0</v>
      </c>
      <c r="K118" s="177"/>
      <c r="L118" s="182"/>
      <c r="M118" s="183"/>
      <c r="N118" s="184"/>
      <c r="O118" s="184"/>
      <c r="P118" s="185">
        <f>SUM(P119:P140)</f>
        <v>0</v>
      </c>
      <c r="Q118" s="184"/>
      <c r="R118" s="185">
        <f>SUM(R119:R140)</f>
        <v>0</v>
      </c>
      <c r="S118" s="184"/>
      <c r="T118" s="186">
        <f>SUM(T119:T140)</f>
        <v>0</v>
      </c>
      <c r="AR118" s="187" t="s">
        <v>148</v>
      </c>
      <c r="AT118" s="188" t="s">
        <v>72</v>
      </c>
      <c r="AU118" s="188" t="s">
        <v>73</v>
      </c>
      <c r="AY118" s="187" t="s">
        <v>147</v>
      </c>
      <c r="BK118" s="189">
        <f>SUM(BK119:BK140)</f>
        <v>0</v>
      </c>
    </row>
    <row r="119" spans="1:65" s="2" customFormat="1" ht="21.75" customHeight="1" x14ac:dyDescent="0.2">
      <c r="A119" s="34"/>
      <c r="B119" s="35"/>
      <c r="C119" s="192" t="s">
        <v>81</v>
      </c>
      <c r="D119" s="192" t="s">
        <v>150</v>
      </c>
      <c r="E119" s="193" t="s">
        <v>931</v>
      </c>
      <c r="F119" s="194" t="s">
        <v>932</v>
      </c>
      <c r="G119" s="195" t="s">
        <v>726</v>
      </c>
      <c r="H119" s="196">
        <v>1</v>
      </c>
      <c r="I119" s="197"/>
      <c r="J119" s="198">
        <f>ROUND(I119*H119,2)</f>
        <v>0</v>
      </c>
      <c r="K119" s="194" t="s">
        <v>154</v>
      </c>
      <c r="L119" s="39"/>
      <c r="M119" s="199" t="s">
        <v>1</v>
      </c>
      <c r="N119" s="200" t="s">
        <v>38</v>
      </c>
      <c r="O119" s="7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3" t="s">
        <v>155</v>
      </c>
      <c r="AT119" s="203" t="s">
        <v>150</v>
      </c>
      <c r="AU119" s="203" t="s">
        <v>81</v>
      </c>
      <c r="AY119" s="17" t="s">
        <v>147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17" t="s">
        <v>81</v>
      </c>
      <c r="BK119" s="204">
        <f>ROUND(I119*H119,2)</f>
        <v>0</v>
      </c>
      <c r="BL119" s="17" t="s">
        <v>155</v>
      </c>
      <c r="BM119" s="203" t="s">
        <v>933</v>
      </c>
    </row>
    <row r="120" spans="1:65" s="13" customFormat="1" ht="22.5" x14ac:dyDescent="0.2">
      <c r="B120" s="205"/>
      <c r="C120" s="206"/>
      <c r="D120" s="207" t="s">
        <v>157</v>
      </c>
      <c r="E120" s="208" t="s">
        <v>1</v>
      </c>
      <c r="F120" s="209" t="s">
        <v>934</v>
      </c>
      <c r="G120" s="206"/>
      <c r="H120" s="210">
        <v>1</v>
      </c>
      <c r="I120" s="211"/>
      <c r="J120" s="206"/>
      <c r="K120" s="206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157</v>
      </c>
      <c r="AU120" s="216" t="s">
        <v>81</v>
      </c>
      <c r="AV120" s="13" t="s">
        <v>83</v>
      </c>
      <c r="AW120" s="13" t="s">
        <v>30</v>
      </c>
      <c r="AX120" s="13" t="s">
        <v>73</v>
      </c>
      <c r="AY120" s="216" t="s">
        <v>147</v>
      </c>
    </row>
    <row r="121" spans="1:65" s="14" customFormat="1" x14ac:dyDescent="0.2">
      <c r="B121" s="217"/>
      <c r="C121" s="218"/>
      <c r="D121" s="207" t="s">
        <v>157</v>
      </c>
      <c r="E121" s="219" t="s">
        <v>1</v>
      </c>
      <c r="F121" s="220" t="s">
        <v>164</v>
      </c>
      <c r="G121" s="218"/>
      <c r="H121" s="221">
        <v>1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157</v>
      </c>
      <c r="AU121" s="227" t="s">
        <v>81</v>
      </c>
      <c r="AV121" s="14" t="s">
        <v>155</v>
      </c>
      <c r="AW121" s="14" t="s">
        <v>30</v>
      </c>
      <c r="AX121" s="14" t="s">
        <v>81</v>
      </c>
      <c r="AY121" s="227" t="s">
        <v>147</v>
      </c>
    </row>
    <row r="122" spans="1:65" s="2" customFormat="1" ht="21.75" customHeight="1" x14ac:dyDescent="0.2">
      <c r="A122" s="34"/>
      <c r="B122" s="35"/>
      <c r="C122" s="192" t="s">
        <v>83</v>
      </c>
      <c r="D122" s="192" t="s">
        <v>150</v>
      </c>
      <c r="E122" s="193" t="s">
        <v>935</v>
      </c>
      <c r="F122" s="194" t="s">
        <v>936</v>
      </c>
      <c r="G122" s="195" t="s">
        <v>726</v>
      </c>
      <c r="H122" s="196">
        <v>1</v>
      </c>
      <c r="I122" s="197"/>
      <c r="J122" s="198">
        <f>ROUND(I122*H122,2)</f>
        <v>0</v>
      </c>
      <c r="K122" s="194" t="s">
        <v>154</v>
      </c>
      <c r="L122" s="39"/>
      <c r="M122" s="199" t="s">
        <v>1</v>
      </c>
      <c r="N122" s="200" t="s">
        <v>38</v>
      </c>
      <c r="O122" s="7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155</v>
      </c>
      <c r="AT122" s="203" t="s">
        <v>150</v>
      </c>
      <c r="AU122" s="203" t="s">
        <v>81</v>
      </c>
      <c r="AY122" s="17" t="s">
        <v>147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81</v>
      </c>
      <c r="BK122" s="204">
        <f>ROUND(I122*H122,2)</f>
        <v>0</v>
      </c>
      <c r="BL122" s="17" t="s">
        <v>155</v>
      </c>
      <c r="BM122" s="203" t="s">
        <v>937</v>
      </c>
    </row>
    <row r="123" spans="1:65" s="13" customFormat="1" x14ac:dyDescent="0.2">
      <c r="B123" s="205"/>
      <c r="C123" s="206"/>
      <c r="D123" s="207" t="s">
        <v>157</v>
      </c>
      <c r="E123" s="208" t="s">
        <v>1</v>
      </c>
      <c r="F123" s="209" t="s">
        <v>81</v>
      </c>
      <c r="G123" s="206"/>
      <c r="H123" s="210">
        <v>1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157</v>
      </c>
      <c r="AU123" s="216" t="s">
        <v>81</v>
      </c>
      <c r="AV123" s="13" t="s">
        <v>83</v>
      </c>
      <c r="AW123" s="13" t="s">
        <v>30</v>
      </c>
      <c r="AX123" s="13" t="s">
        <v>73</v>
      </c>
      <c r="AY123" s="216" t="s">
        <v>147</v>
      </c>
    </row>
    <row r="124" spans="1:65" s="14" customFormat="1" x14ac:dyDescent="0.2">
      <c r="B124" s="217"/>
      <c r="C124" s="218"/>
      <c r="D124" s="207" t="s">
        <v>157</v>
      </c>
      <c r="E124" s="219" t="s">
        <v>1</v>
      </c>
      <c r="F124" s="220" t="s">
        <v>164</v>
      </c>
      <c r="G124" s="218"/>
      <c r="H124" s="221">
        <v>1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157</v>
      </c>
      <c r="AU124" s="227" t="s">
        <v>81</v>
      </c>
      <c r="AV124" s="14" t="s">
        <v>155</v>
      </c>
      <c r="AW124" s="14" t="s">
        <v>30</v>
      </c>
      <c r="AX124" s="14" t="s">
        <v>81</v>
      </c>
      <c r="AY124" s="227" t="s">
        <v>147</v>
      </c>
    </row>
    <row r="125" spans="1:65" s="2" customFormat="1" ht="114.95" customHeight="1" x14ac:dyDescent="0.2">
      <c r="A125" s="34"/>
      <c r="B125" s="35"/>
      <c r="C125" s="192" t="s">
        <v>120</v>
      </c>
      <c r="D125" s="192" t="s">
        <v>150</v>
      </c>
      <c r="E125" s="193" t="s">
        <v>938</v>
      </c>
      <c r="F125" s="194" t="s">
        <v>939</v>
      </c>
      <c r="G125" s="195" t="s">
        <v>216</v>
      </c>
      <c r="H125" s="196">
        <v>28.97</v>
      </c>
      <c r="I125" s="197"/>
      <c r="J125" s="198">
        <f>ROUND(I125*H125,2)</f>
        <v>0</v>
      </c>
      <c r="K125" s="194" t="s">
        <v>154</v>
      </c>
      <c r="L125" s="39"/>
      <c r="M125" s="199" t="s">
        <v>1</v>
      </c>
      <c r="N125" s="200" t="s">
        <v>38</v>
      </c>
      <c r="O125" s="71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155</v>
      </c>
      <c r="AT125" s="203" t="s">
        <v>150</v>
      </c>
      <c r="AU125" s="203" t="s">
        <v>81</v>
      </c>
      <c r="AY125" s="17" t="s">
        <v>147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81</v>
      </c>
      <c r="BK125" s="204">
        <f>ROUND(I125*H125,2)</f>
        <v>0</v>
      </c>
      <c r="BL125" s="17" t="s">
        <v>155</v>
      </c>
      <c r="BM125" s="203" t="s">
        <v>940</v>
      </c>
    </row>
    <row r="126" spans="1:65" s="15" customFormat="1" x14ac:dyDescent="0.2">
      <c r="B126" s="238"/>
      <c r="C126" s="239"/>
      <c r="D126" s="207" t="s">
        <v>157</v>
      </c>
      <c r="E126" s="240" t="s">
        <v>1</v>
      </c>
      <c r="F126" s="241" t="s">
        <v>941</v>
      </c>
      <c r="G126" s="239"/>
      <c r="H126" s="240" t="s">
        <v>1</v>
      </c>
      <c r="I126" s="242"/>
      <c r="J126" s="239"/>
      <c r="K126" s="239"/>
      <c r="L126" s="243"/>
      <c r="M126" s="244"/>
      <c r="N126" s="245"/>
      <c r="O126" s="245"/>
      <c r="P126" s="245"/>
      <c r="Q126" s="245"/>
      <c r="R126" s="245"/>
      <c r="S126" s="245"/>
      <c r="T126" s="246"/>
      <c r="AT126" s="247" t="s">
        <v>157</v>
      </c>
      <c r="AU126" s="247" t="s">
        <v>81</v>
      </c>
      <c r="AV126" s="15" t="s">
        <v>81</v>
      </c>
      <c r="AW126" s="15" t="s">
        <v>30</v>
      </c>
      <c r="AX126" s="15" t="s">
        <v>73</v>
      </c>
      <c r="AY126" s="247" t="s">
        <v>147</v>
      </c>
    </row>
    <row r="127" spans="1:65" s="13" customFormat="1" x14ac:dyDescent="0.2">
      <c r="B127" s="205"/>
      <c r="C127" s="206"/>
      <c r="D127" s="207" t="s">
        <v>157</v>
      </c>
      <c r="E127" s="208" t="s">
        <v>1</v>
      </c>
      <c r="F127" s="209" t="s">
        <v>454</v>
      </c>
      <c r="G127" s="206"/>
      <c r="H127" s="210">
        <v>3.5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157</v>
      </c>
      <c r="AU127" s="216" t="s">
        <v>81</v>
      </c>
      <c r="AV127" s="13" t="s">
        <v>83</v>
      </c>
      <c r="AW127" s="13" t="s">
        <v>30</v>
      </c>
      <c r="AX127" s="13" t="s">
        <v>73</v>
      </c>
      <c r="AY127" s="216" t="s">
        <v>147</v>
      </c>
    </row>
    <row r="128" spans="1:65" s="13" customFormat="1" x14ac:dyDescent="0.2">
      <c r="B128" s="205"/>
      <c r="C128" s="206"/>
      <c r="D128" s="207" t="s">
        <v>157</v>
      </c>
      <c r="E128" s="208" t="s">
        <v>1</v>
      </c>
      <c r="F128" s="209" t="s">
        <v>942</v>
      </c>
      <c r="G128" s="206"/>
      <c r="H128" s="210">
        <v>11.92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157</v>
      </c>
      <c r="AU128" s="216" t="s">
        <v>81</v>
      </c>
      <c r="AV128" s="13" t="s">
        <v>83</v>
      </c>
      <c r="AW128" s="13" t="s">
        <v>30</v>
      </c>
      <c r="AX128" s="13" t="s">
        <v>73</v>
      </c>
      <c r="AY128" s="216" t="s">
        <v>147</v>
      </c>
    </row>
    <row r="129" spans="1:65" s="13" customFormat="1" x14ac:dyDescent="0.2">
      <c r="B129" s="205"/>
      <c r="C129" s="206"/>
      <c r="D129" s="207" t="s">
        <v>157</v>
      </c>
      <c r="E129" s="208" t="s">
        <v>1</v>
      </c>
      <c r="F129" s="209" t="s">
        <v>295</v>
      </c>
      <c r="G129" s="206"/>
      <c r="H129" s="210">
        <v>7.16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157</v>
      </c>
      <c r="AU129" s="216" t="s">
        <v>81</v>
      </c>
      <c r="AV129" s="13" t="s">
        <v>83</v>
      </c>
      <c r="AW129" s="13" t="s">
        <v>30</v>
      </c>
      <c r="AX129" s="13" t="s">
        <v>73</v>
      </c>
      <c r="AY129" s="216" t="s">
        <v>147</v>
      </c>
    </row>
    <row r="130" spans="1:65" s="13" customFormat="1" x14ac:dyDescent="0.2">
      <c r="B130" s="205"/>
      <c r="C130" s="206"/>
      <c r="D130" s="207" t="s">
        <v>157</v>
      </c>
      <c r="E130" s="208" t="s">
        <v>1</v>
      </c>
      <c r="F130" s="209" t="s">
        <v>943</v>
      </c>
      <c r="G130" s="206"/>
      <c r="H130" s="210">
        <v>6.39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81</v>
      </c>
      <c r="AV130" s="13" t="s">
        <v>83</v>
      </c>
      <c r="AW130" s="13" t="s">
        <v>30</v>
      </c>
      <c r="AX130" s="13" t="s">
        <v>73</v>
      </c>
      <c r="AY130" s="216" t="s">
        <v>147</v>
      </c>
    </row>
    <row r="131" spans="1:65" s="14" customFormat="1" x14ac:dyDescent="0.2">
      <c r="B131" s="217"/>
      <c r="C131" s="218"/>
      <c r="D131" s="207" t="s">
        <v>157</v>
      </c>
      <c r="E131" s="219" t="s">
        <v>1</v>
      </c>
      <c r="F131" s="220" t="s">
        <v>164</v>
      </c>
      <c r="G131" s="218"/>
      <c r="H131" s="221">
        <v>28.97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157</v>
      </c>
      <c r="AU131" s="227" t="s">
        <v>81</v>
      </c>
      <c r="AV131" s="14" t="s">
        <v>155</v>
      </c>
      <c r="AW131" s="14" t="s">
        <v>30</v>
      </c>
      <c r="AX131" s="14" t="s">
        <v>81</v>
      </c>
      <c r="AY131" s="227" t="s">
        <v>147</v>
      </c>
    </row>
    <row r="132" spans="1:65" s="2" customFormat="1" ht="78" customHeight="1" x14ac:dyDescent="0.2">
      <c r="A132" s="34"/>
      <c r="B132" s="35"/>
      <c r="C132" s="192" t="s">
        <v>155</v>
      </c>
      <c r="D132" s="192" t="s">
        <v>150</v>
      </c>
      <c r="E132" s="193" t="s">
        <v>944</v>
      </c>
      <c r="F132" s="194" t="s">
        <v>945</v>
      </c>
      <c r="G132" s="195" t="s">
        <v>726</v>
      </c>
      <c r="H132" s="196">
        <v>1</v>
      </c>
      <c r="I132" s="197"/>
      <c r="J132" s="198">
        <f>ROUND(I132*H132,2)</f>
        <v>0</v>
      </c>
      <c r="K132" s="194" t="s">
        <v>154</v>
      </c>
      <c r="L132" s="39"/>
      <c r="M132" s="199" t="s">
        <v>1</v>
      </c>
      <c r="N132" s="200" t="s">
        <v>38</v>
      </c>
      <c r="O132" s="7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155</v>
      </c>
      <c r="AT132" s="203" t="s">
        <v>150</v>
      </c>
      <c r="AU132" s="203" t="s">
        <v>81</v>
      </c>
      <c r="AY132" s="17" t="s">
        <v>147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81</v>
      </c>
      <c r="BK132" s="204">
        <f>ROUND(I132*H132,2)</f>
        <v>0</v>
      </c>
      <c r="BL132" s="17" t="s">
        <v>155</v>
      </c>
      <c r="BM132" s="203" t="s">
        <v>946</v>
      </c>
    </row>
    <row r="133" spans="1:65" s="13" customFormat="1" x14ac:dyDescent="0.2">
      <c r="B133" s="205"/>
      <c r="C133" s="206"/>
      <c r="D133" s="207" t="s">
        <v>157</v>
      </c>
      <c r="E133" s="208" t="s">
        <v>1</v>
      </c>
      <c r="F133" s="209" t="s">
        <v>81</v>
      </c>
      <c r="G133" s="206"/>
      <c r="H133" s="210">
        <v>1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81</v>
      </c>
      <c r="AV133" s="13" t="s">
        <v>83</v>
      </c>
      <c r="AW133" s="13" t="s">
        <v>30</v>
      </c>
      <c r="AX133" s="13" t="s">
        <v>73</v>
      </c>
      <c r="AY133" s="216" t="s">
        <v>147</v>
      </c>
    </row>
    <row r="134" spans="1:65" s="14" customFormat="1" x14ac:dyDescent="0.2">
      <c r="B134" s="217"/>
      <c r="C134" s="218"/>
      <c r="D134" s="207" t="s">
        <v>157</v>
      </c>
      <c r="E134" s="219" t="s">
        <v>1</v>
      </c>
      <c r="F134" s="220" t="s">
        <v>164</v>
      </c>
      <c r="G134" s="218"/>
      <c r="H134" s="221">
        <v>1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157</v>
      </c>
      <c r="AU134" s="227" t="s">
        <v>81</v>
      </c>
      <c r="AV134" s="14" t="s">
        <v>155</v>
      </c>
      <c r="AW134" s="14" t="s">
        <v>30</v>
      </c>
      <c r="AX134" s="14" t="s">
        <v>81</v>
      </c>
      <c r="AY134" s="227" t="s">
        <v>147</v>
      </c>
    </row>
    <row r="135" spans="1:65" s="2" customFormat="1" ht="24.2" customHeight="1" x14ac:dyDescent="0.2">
      <c r="A135" s="34"/>
      <c r="B135" s="35"/>
      <c r="C135" s="192" t="s">
        <v>148</v>
      </c>
      <c r="D135" s="192" t="s">
        <v>150</v>
      </c>
      <c r="E135" s="193" t="s">
        <v>947</v>
      </c>
      <c r="F135" s="194" t="s">
        <v>948</v>
      </c>
      <c r="G135" s="195" t="s">
        <v>726</v>
      </c>
      <c r="H135" s="196">
        <v>1</v>
      </c>
      <c r="I135" s="197"/>
      <c r="J135" s="198">
        <f>ROUND(I135*H135,2)</f>
        <v>0</v>
      </c>
      <c r="K135" s="194" t="s">
        <v>154</v>
      </c>
      <c r="L135" s="39"/>
      <c r="M135" s="199" t="s">
        <v>1</v>
      </c>
      <c r="N135" s="200" t="s">
        <v>38</v>
      </c>
      <c r="O135" s="7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155</v>
      </c>
      <c r="AT135" s="203" t="s">
        <v>150</v>
      </c>
      <c r="AU135" s="203" t="s">
        <v>81</v>
      </c>
      <c r="AY135" s="17" t="s">
        <v>147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81</v>
      </c>
      <c r="BK135" s="204">
        <f>ROUND(I135*H135,2)</f>
        <v>0</v>
      </c>
      <c r="BL135" s="17" t="s">
        <v>155</v>
      </c>
      <c r="BM135" s="203" t="s">
        <v>949</v>
      </c>
    </row>
    <row r="136" spans="1:65" s="13" customFormat="1" x14ac:dyDescent="0.2">
      <c r="B136" s="205"/>
      <c r="C136" s="206"/>
      <c r="D136" s="207" t="s">
        <v>157</v>
      </c>
      <c r="E136" s="208" t="s">
        <v>1</v>
      </c>
      <c r="F136" s="209" t="s">
        <v>950</v>
      </c>
      <c r="G136" s="206"/>
      <c r="H136" s="210">
        <v>1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81</v>
      </c>
      <c r="AV136" s="13" t="s">
        <v>83</v>
      </c>
      <c r="AW136" s="13" t="s">
        <v>30</v>
      </c>
      <c r="AX136" s="13" t="s">
        <v>73</v>
      </c>
      <c r="AY136" s="216" t="s">
        <v>147</v>
      </c>
    </row>
    <row r="137" spans="1:65" s="14" customFormat="1" x14ac:dyDescent="0.2">
      <c r="B137" s="217"/>
      <c r="C137" s="218"/>
      <c r="D137" s="207" t="s">
        <v>157</v>
      </c>
      <c r="E137" s="219" t="s">
        <v>1</v>
      </c>
      <c r="F137" s="220" t="s">
        <v>164</v>
      </c>
      <c r="G137" s="218"/>
      <c r="H137" s="221">
        <v>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157</v>
      </c>
      <c r="AU137" s="227" t="s">
        <v>81</v>
      </c>
      <c r="AV137" s="14" t="s">
        <v>155</v>
      </c>
      <c r="AW137" s="14" t="s">
        <v>30</v>
      </c>
      <c r="AX137" s="14" t="s">
        <v>81</v>
      </c>
      <c r="AY137" s="227" t="s">
        <v>147</v>
      </c>
    </row>
    <row r="138" spans="1:65" s="2" customFormat="1" ht="16.5" customHeight="1" x14ac:dyDescent="0.2">
      <c r="A138" s="34"/>
      <c r="B138" s="35"/>
      <c r="C138" s="192" t="s">
        <v>190</v>
      </c>
      <c r="D138" s="192" t="s">
        <v>150</v>
      </c>
      <c r="E138" s="193" t="s">
        <v>951</v>
      </c>
      <c r="F138" s="194" t="s">
        <v>952</v>
      </c>
      <c r="G138" s="195" t="s">
        <v>726</v>
      </c>
      <c r="H138" s="196">
        <v>1</v>
      </c>
      <c r="I138" s="197"/>
      <c r="J138" s="198">
        <f>ROUND(I138*H138,2)</f>
        <v>0</v>
      </c>
      <c r="K138" s="194" t="s">
        <v>154</v>
      </c>
      <c r="L138" s="39"/>
      <c r="M138" s="199" t="s">
        <v>1</v>
      </c>
      <c r="N138" s="200" t="s">
        <v>38</v>
      </c>
      <c r="O138" s="7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155</v>
      </c>
      <c r="AT138" s="203" t="s">
        <v>150</v>
      </c>
      <c r="AU138" s="203" t="s">
        <v>81</v>
      </c>
      <c r="AY138" s="17" t="s">
        <v>147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81</v>
      </c>
      <c r="BK138" s="204">
        <f>ROUND(I138*H138,2)</f>
        <v>0</v>
      </c>
      <c r="BL138" s="17" t="s">
        <v>155</v>
      </c>
      <c r="BM138" s="203" t="s">
        <v>953</v>
      </c>
    </row>
    <row r="139" spans="1:65" s="13" customFormat="1" x14ac:dyDescent="0.2">
      <c r="B139" s="205"/>
      <c r="C139" s="206"/>
      <c r="D139" s="207" t="s">
        <v>157</v>
      </c>
      <c r="E139" s="208" t="s">
        <v>1</v>
      </c>
      <c r="F139" s="209" t="s">
        <v>81</v>
      </c>
      <c r="G139" s="206"/>
      <c r="H139" s="210">
        <v>1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81</v>
      </c>
      <c r="AV139" s="13" t="s">
        <v>83</v>
      </c>
      <c r="AW139" s="13" t="s">
        <v>30</v>
      </c>
      <c r="AX139" s="13" t="s">
        <v>73</v>
      </c>
      <c r="AY139" s="216" t="s">
        <v>147</v>
      </c>
    </row>
    <row r="140" spans="1:65" s="14" customFormat="1" x14ac:dyDescent="0.2">
      <c r="B140" s="217"/>
      <c r="C140" s="218"/>
      <c r="D140" s="207" t="s">
        <v>157</v>
      </c>
      <c r="E140" s="219" t="s">
        <v>1</v>
      </c>
      <c r="F140" s="220" t="s">
        <v>164</v>
      </c>
      <c r="G140" s="218"/>
      <c r="H140" s="221">
        <v>1</v>
      </c>
      <c r="I140" s="222"/>
      <c r="J140" s="218"/>
      <c r="K140" s="218"/>
      <c r="L140" s="223"/>
      <c r="M140" s="248"/>
      <c r="N140" s="249"/>
      <c r="O140" s="249"/>
      <c r="P140" s="249"/>
      <c r="Q140" s="249"/>
      <c r="R140" s="249"/>
      <c r="S140" s="249"/>
      <c r="T140" s="250"/>
      <c r="AT140" s="227" t="s">
        <v>157</v>
      </c>
      <c r="AU140" s="227" t="s">
        <v>81</v>
      </c>
      <c r="AV140" s="14" t="s">
        <v>155</v>
      </c>
      <c r="AW140" s="14" t="s">
        <v>30</v>
      </c>
      <c r="AX140" s="14" t="s">
        <v>81</v>
      </c>
      <c r="AY140" s="227" t="s">
        <v>147</v>
      </c>
    </row>
    <row r="141" spans="1:65" s="2" customFormat="1" ht="6.95" customHeight="1" x14ac:dyDescent="0.2">
      <c r="A141" s="34"/>
      <c r="B141" s="54"/>
      <c r="C141" s="55"/>
      <c r="D141" s="55"/>
      <c r="E141" s="55"/>
      <c r="F141" s="55"/>
      <c r="G141" s="55"/>
      <c r="H141" s="55"/>
      <c r="I141" s="55"/>
      <c r="J141" s="55"/>
      <c r="K141" s="55"/>
      <c r="L141" s="39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algorithmName="SHA-512" hashValue="OqGvQR/mQpPoWR57TXWPZ6tipCo8SadyBuO1kM67473BJOdC5gP/JzmH5Sqi8yG7yfRuW0pczW0FJn7oTD0BTA==" saltValue="+WNJzYzyl6wfkcBd9Hg51A==" spinCount="100000" sheet="1" objects="1" scenarios="1" formatColumns="0" formatRows="0" autoFilter="0"/>
  <autoFilter ref="C116:K140" xr:uid="{00000000-0009-0000-0000-00000C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1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 x14ac:dyDescent="0.2"/>
    <row r="2" spans="1:8" s="1" customFormat="1" ht="36.950000000000003" customHeight="1" x14ac:dyDescent="0.2"/>
    <row r="3" spans="1:8" s="1" customFormat="1" ht="6.95" customHeight="1" x14ac:dyDescent="0.2">
      <c r="B3" s="116"/>
      <c r="C3" s="117"/>
      <c r="D3" s="117"/>
      <c r="E3" s="117"/>
      <c r="F3" s="117"/>
      <c r="G3" s="117"/>
      <c r="H3" s="20"/>
    </row>
    <row r="4" spans="1:8" s="1" customFormat="1" ht="24.95" customHeight="1" x14ac:dyDescent="0.2">
      <c r="B4" s="20"/>
      <c r="C4" s="118" t="s">
        <v>954</v>
      </c>
      <c r="H4" s="20"/>
    </row>
    <row r="5" spans="1:8" s="1" customFormat="1" ht="12" customHeight="1" x14ac:dyDescent="0.2">
      <c r="B5" s="20"/>
      <c r="C5" s="251" t="s">
        <v>13</v>
      </c>
      <c r="D5" s="320" t="s">
        <v>14</v>
      </c>
      <c r="E5" s="277"/>
      <c r="F5" s="277"/>
      <c r="H5" s="20"/>
    </row>
    <row r="6" spans="1:8" s="1" customFormat="1" ht="36.950000000000003" customHeight="1" x14ac:dyDescent="0.2">
      <c r="B6" s="20"/>
      <c r="C6" s="252" t="s">
        <v>16</v>
      </c>
      <c r="D6" s="321" t="s">
        <v>17</v>
      </c>
      <c r="E6" s="277"/>
      <c r="F6" s="277"/>
      <c r="H6" s="20"/>
    </row>
    <row r="7" spans="1:8" s="1" customFormat="1" ht="16.5" customHeight="1" x14ac:dyDescent="0.2">
      <c r="B7" s="20"/>
      <c r="C7" s="120" t="s">
        <v>22</v>
      </c>
      <c r="D7" s="121" t="str">
        <f>'Rekapitulace stavby'!AN8</f>
        <v>25. 2. 2022</v>
      </c>
      <c r="H7" s="20"/>
    </row>
    <row r="8" spans="1:8" s="2" customFormat="1" ht="10.9" customHeight="1" x14ac:dyDescent="0.2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 x14ac:dyDescent="0.2">
      <c r="A9" s="165"/>
      <c r="B9" s="253"/>
      <c r="C9" s="254" t="s">
        <v>54</v>
      </c>
      <c r="D9" s="255" t="s">
        <v>55</v>
      </c>
      <c r="E9" s="255" t="s">
        <v>134</v>
      </c>
      <c r="F9" s="256" t="s">
        <v>955</v>
      </c>
      <c r="G9" s="165"/>
      <c r="H9" s="253"/>
    </row>
    <row r="10" spans="1:8" s="2" customFormat="1" ht="26.45" customHeight="1" x14ac:dyDescent="0.2">
      <c r="A10" s="34"/>
      <c r="B10" s="39"/>
      <c r="C10" s="257" t="s">
        <v>956</v>
      </c>
      <c r="D10" s="257" t="s">
        <v>79</v>
      </c>
      <c r="E10" s="34"/>
      <c r="F10" s="34"/>
      <c r="G10" s="34"/>
      <c r="H10" s="39"/>
    </row>
    <row r="11" spans="1:8" s="2" customFormat="1" ht="16.899999999999999" customHeight="1" x14ac:dyDescent="0.2">
      <c r="A11" s="34"/>
      <c r="B11" s="39"/>
      <c r="C11" s="258" t="s">
        <v>117</v>
      </c>
      <c r="D11" s="259" t="s">
        <v>118</v>
      </c>
      <c r="E11" s="260" t="s">
        <v>1</v>
      </c>
      <c r="F11" s="261">
        <v>3195</v>
      </c>
      <c r="G11" s="34"/>
      <c r="H11" s="39"/>
    </row>
    <row r="12" spans="1:8" s="2" customFormat="1" ht="16.899999999999999" customHeight="1" x14ac:dyDescent="0.2">
      <c r="A12" s="34"/>
      <c r="B12" s="39"/>
      <c r="C12" s="262" t="s">
        <v>1</v>
      </c>
      <c r="D12" s="262" t="s">
        <v>957</v>
      </c>
      <c r="E12" s="17" t="s">
        <v>1</v>
      </c>
      <c r="F12" s="263">
        <v>3195</v>
      </c>
      <c r="G12" s="34"/>
      <c r="H12" s="39"/>
    </row>
    <row r="13" spans="1:8" s="2" customFormat="1" ht="16.899999999999999" customHeight="1" x14ac:dyDescent="0.2">
      <c r="A13" s="34"/>
      <c r="B13" s="39"/>
      <c r="C13" s="264" t="s">
        <v>958</v>
      </c>
      <c r="D13" s="34"/>
      <c r="E13" s="34"/>
      <c r="F13" s="34"/>
      <c r="G13" s="34"/>
      <c r="H13" s="39"/>
    </row>
    <row r="14" spans="1:8" s="2" customFormat="1" ht="16.899999999999999" customHeight="1" x14ac:dyDescent="0.2">
      <c r="A14" s="34"/>
      <c r="B14" s="39"/>
      <c r="C14" s="262" t="s">
        <v>171</v>
      </c>
      <c r="D14" s="262" t="s">
        <v>959</v>
      </c>
      <c r="E14" s="17" t="s">
        <v>168</v>
      </c>
      <c r="F14" s="263">
        <v>2197</v>
      </c>
      <c r="G14" s="34"/>
      <c r="H14" s="39"/>
    </row>
    <row r="15" spans="1:8" s="2" customFormat="1" ht="16.899999999999999" customHeight="1" x14ac:dyDescent="0.2">
      <c r="A15" s="34"/>
      <c r="B15" s="39"/>
      <c r="C15" s="262" t="s">
        <v>214</v>
      </c>
      <c r="D15" s="262" t="s">
        <v>960</v>
      </c>
      <c r="E15" s="17" t="s">
        <v>216</v>
      </c>
      <c r="F15" s="263">
        <v>6.39</v>
      </c>
      <c r="G15" s="34"/>
      <c r="H15" s="39"/>
    </row>
    <row r="16" spans="1:8" s="2" customFormat="1" ht="7.35" customHeight="1" x14ac:dyDescent="0.2">
      <c r="A16" s="34"/>
      <c r="B16" s="146"/>
      <c r="C16" s="147"/>
      <c r="D16" s="147"/>
      <c r="E16" s="147"/>
      <c r="F16" s="147"/>
      <c r="G16" s="147"/>
      <c r="H16" s="39"/>
    </row>
    <row r="17" spans="1:8" s="2" customFormat="1" x14ac:dyDescent="0.2">
      <c r="A17" s="34"/>
      <c r="B17" s="34"/>
      <c r="C17" s="34"/>
      <c r="D17" s="34"/>
      <c r="E17" s="34"/>
      <c r="F17" s="34"/>
      <c r="G17" s="34"/>
      <c r="H17" s="34"/>
    </row>
  </sheetData>
  <sheetProtection algorithmName="SHA-512" hashValue="BDG6AhwGJHuL4zqkL9T83qg82BgBnt8f8H342dz29Hix9osqMhu1U3OWNIX/2AO+QLjoULyjhPMVbQAbEGCAFA==" saltValue="DHyj6ShfhoR/Ga2BFymc9MvXL8JyaaqhyIJc1JhluVh7C19WJYB36dq5PJm5uTI4wetu5WAeP1rYINubS1DWH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9"/>
  <sheetViews>
    <sheetView showGridLines="0" topLeftCell="A170" workbookViewId="0">
      <selection activeCell="I153" sqref="I15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82</v>
      </c>
      <c r="AZ2" s="115" t="s">
        <v>117</v>
      </c>
      <c r="BA2" s="115" t="s">
        <v>118</v>
      </c>
      <c r="BB2" s="115" t="s">
        <v>1</v>
      </c>
      <c r="BC2" s="115" t="s">
        <v>119</v>
      </c>
      <c r="BD2" s="115" t="s">
        <v>120</v>
      </c>
    </row>
    <row r="3" spans="1:5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5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56" s="1" customFormat="1" ht="6.95" customHeight="1" x14ac:dyDescent="0.2">
      <c r="B5" s="20"/>
      <c r="L5" s="20"/>
    </row>
    <row r="6" spans="1:56" s="1" customFormat="1" ht="12" customHeight="1" x14ac:dyDescent="0.2">
      <c r="B6" s="20"/>
      <c r="D6" s="120" t="s">
        <v>16</v>
      </c>
      <c r="L6" s="20"/>
    </row>
    <row r="7" spans="1:5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56" s="2" customFormat="1" ht="12" customHeight="1" x14ac:dyDescent="0.2">
      <c r="A8" s="34"/>
      <c r="B8" s="39"/>
      <c r="C8" s="34"/>
      <c r="D8" s="120" t="s">
        <v>122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30" customHeight="1" x14ac:dyDescent="0.2">
      <c r="A9" s="34"/>
      <c r="B9" s="39"/>
      <c r="C9" s="34"/>
      <c r="D9" s="34"/>
      <c r="E9" s="316" t="s">
        <v>123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 x14ac:dyDescent="0.2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 x14ac:dyDescent="0.2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25. 2. 2022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 x14ac:dyDescent="0.2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 x14ac:dyDescent="0.2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20" t="s">
        <v>26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20" t="s">
        <v>27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20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20" t="s">
        <v>29</v>
      </c>
      <c r="E20" s="34"/>
      <c r="F20" s="34"/>
      <c r="G20" s="34"/>
      <c r="H20" s="34"/>
      <c r="I20" s="120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0" t="s">
        <v>26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20" t="s">
        <v>31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26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20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22"/>
      <c r="B27" s="123"/>
      <c r="C27" s="122"/>
      <c r="D27" s="122"/>
      <c r="E27" s="320" t="s">
        <v>1</v>
      </c>
      <c r="F27" s="320"/>
      <c r="G27" s="320"/>
      <c r="H27" s="320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6" t="s">
        <v>33</v>
      </c>
      <c r="E30" s="34"/>
      <c r="F30" s="34"/>
      <c r="G30" s="34"/>
      <c r="H30" s="34"/>
      <c r="I30" s="34"/>
      <c r="J30" s="127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8" t="s">
        <v>35</v>
      </c>
      <c r="G32" s="34"/>
      <c r="H32" s="34"/>
      <c r="I32" s="128" t="s">
        <v>34</v>
      </c>
      <c r="J32" s="128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9" t="s">
        <v>37</v>
      </c>
      <c r="E33" s="120" t="s">
        <v>38</v>
      </c>
      <c r="F33" s="130">
        <f>ROUND((SUM(BE119:BE198)),  2)</f>
        <v>0</v>
      </c>
      <c r="G33" s="34"/>
      <c r="H33" s="34"/>
      <c r="I33" s="131">
        <v>0.21</v>
      </c>
      <c r="J33" s="130">
        <f>ROUND(((SUM(BE119:BE198))*I33),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20" t="s">
        <v>39</v>
      </c>
      <c r="F34" s="130">
        <f>ROUND((SUM(BF119:BF198)),  2)</f>
        <v>0</v>
      </c>
      <c r="G34" s="34"/>
      <c r="H34" s="34"/>
      <c r="I34" s="131">
        <v>0.15</v>
      </c>
      <c r="J34" s="130">
        <f>ROUND(((SUM(BF119:BF198))*I34),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20" t="s">
        <v>40</v>
      </c>
      <c r="F35" s="130">
        <f>ROUND((SUM(BG119:BG198)),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20" t="s">
        <v>41</v>
      </c>
      <c r="F36" s="130">
        <f>ROUND((SUM(BH119:BH198)),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42</v>
      </c>
      <c r="F37" s="130">
        <f>ROUND((SUM(BI119:BI198)),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 x14ac:dyDescent="0.2">
      <c r="A87" s="34"/>
      <c r="B87" s="35"/>
      <c r="C87" s="36"/>
      <c r="D87" s="36"/>
      <c r="E87" s="306" t="str">
        <f>E9</f>
        <v>01 - Oprava žel. svršku  Kojetice - Neratovice  km 30,655 - 33,840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25. 2. 2022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50" t="s">
        <v>125</v>
      </c>
      <c r="D94" s="151"/>
      <c r="E94" s="151"/>
      <c r="F94" s="151"/>
      <c r="G94" s="151"/>
      <c r="H94" s="151"/>
      <c r="I94" s="151"/>
      <c r="J94" s="152" t="s">
        <v>126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3" t="s">
        <v>127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128</v>
      </c>
    </row>
    <row r="97" spans="1:31" s="9" customFormat="1" ht="24.95" customHeight="1" x14ac:dyDescent="0.2">
      <c r="B97" s="154"/>
      <c r="C97" s="155"/>
      <c r="D97" s="156" t="s">
        <v>129</v>
      </c>
      <c r="E97" s="157"/>
      <c r="F97" s="157"/>
      <c r="G97" s="157"/>
      <c r="H97" s="157"/>
      <c r="I97" s="157"/>
      <c r="J97" s="158">
        <f>J120</f>
        <v>0</v>
      </c>
      <c r="K97" s="155"/>
      <c r="L97" s="159"/>
    </row>
    <row r="98" spans="1:31" s="10" customFormat="1" ht="19.899999999999999" customHeight="1" x14ac:dyDescent="0.2">
      <c r="B98" s="160"/>
      <c r="C98" s="104"/>
      <c r="D98" s="161" t="s">
        <v>130</v>
      </c>
      <c r="E98" s="162"/>
      <c r="F98" s="162"/>
      <c r="G98" s="162"/>
      <c r="H98" s="162"/>
      <c r="I98" s="162"/>
      <c r="J98" s="163">
        <f>J121</f>
        <v>0</v>
      </c>
      <c r="K98" s="104"/>
      <c r="L98" s="164"/>
    </row>
    <row r="99" spans="1:31" s="9" customFormat="1" ht="24.95" customHeight="1" x14ac:dyDescent="0.2">
      <c r="B99" s="154"/>
      <c r="C99" s="155"/>
      <c r="D99" s="156" t="s">
        <v>131</v>
      </c>
      <c r="E99" s="157"/>
      <c r="F99" s="157"/>
      <c r="G99" s="157"/>
      <c r="H99" s="157"/>
      <c r="I99" s="157"/>
      <c r="J99" s="158">
        <f>J188</f>
        <v>0</v>
      </c>
      <c r="K99" s="155"/>
      <c r="L99" s="159"/>
    </row>
    <row r="100" spans="1:31" s="2" customFormat="1" ht="21.75" customHeight="1" x14ac:dyDescent="0.2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 x14ac:dyDescent="0.2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 x14ac:dyDescent="0.2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 x14ac:dyDescent="0.2">
      <c r="A106" s="34"/>
      <c r="B106" s="35"/>
      <c r="C106" s="23" t="s">
        <v>132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 x14ac:dyDescent="0.2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 x14ac:dyDescent="0.2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 x14ac:dyDescent="0.2">
      <c r="A109" s="34"/>
      <c r="B109" s="35"/>
      <c r="C109" s="36"/>
      <c r="D109" s="36"/>
      <c r="E109" s="312" t="str">
        <f>E7</f>
        <v>13- Oprava trati v úseku Praha Satalice - Neratovice</v>
      </c>
      <c r="F109" s="313"/>
      <c r="G109" s="313"/>
      <c r="H109" s="31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 x14ac:dyDescent="0.2">
      <c r="A110" s="34"/>
      <c r="B110" s="35"/>
      <c r="C110" s="29" t="s">
        <v>122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30" customHeight="1" x14ac:dyDescent="0.2">
      <c r="A111" s="34"/>
      <c r="B111" s="35"/>
      <c r="C111" s="36"/>
      <c r="D111" s="36"/>
      <c r="E111" s="306" t="str">
        <f>E9</f>
        <v>01 - Oprava žel. svršku  Kojetice - Neratovice  km 30,655 - 33,840</v>
      </c>
      <c r="F111" s="311"/>
      <c r="G111" s="311"/>
      <c r="H111" s="31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 x14ac:dyDescent="0.2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 x14ac:dyDescent="0.2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 t="str">
        <f>IF(J12="","",J12)</f>
        <v>25. 2. 2022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 x14ac:dyDescent="0.2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 x14ac:dyDescent="0.2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29" t="s">
        <v>29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 x14ac:dyDescent="0.2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29" t="s">
        <v>31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 x14ac:dyDescent="0.2">
      <c r="A118" s="165"/>
      <c r="B118" s="166"/>
      <c r="C118" s="167" t="s">
        <v>133</v>
      </c>
      <c r="D118" s="168" t="s">
        <v>58</v>
      </c>
      <c r="E118" s="168" t="s">
        <v>54</v>
      </c>
      <c r="F118" s="168" t="s">
        <v>55</v>
      </c>
      <c r="G118" s="168" t="s">
        <v>134</v>
      </c>
      <c r="H118" s="168" t="s">
        <v>135</v>
      </c>
      <c r="I118" s="168" t="s">
        <v>136</v>
      </c>
      <c r="J118" s="168" t="s">
        <v>126</v>
      </c>
      <c r="K118" s="169" t="s">
        <v>137</v>
      </c>
      <c r="L118" s="170"/>
      <c r="M118" s="75" t="s">
        <v>1</v>
      </c>
      <c r="N118" s="76" t="s">
        <v>37</v>
      </c>
      <c r="O118" s="76" t="s">
        <v>138</v>
      </c>
      <c r="P118" s="76" t="s">
        <v>139</v>
      </c>
      <c r="Q118" s="76" t="s">
        <v>140</v>
      </c>
      <c r="R118" s="76" t="s">
        <v>141</v>
      </c>
      <c r="S118" s="76" t="s">
        <v>142</v>
      </c>
      <c r="T118" s="77" t="s">
        <v>143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9" customHeight="1" x14ac:dyDescent="0.25">
      <c r="A119" s="34"/>
      <c r="B119" s="35"/>
      <c r="C119" s="82" t="s">
        <v>144</v>
      </c>
      <c r="D119" s="36"/>
      <c r="E119" s="36"/>
      <c r="F119" s="36"/>
      <c r="G119" s="36"/>
      <c r="H119" s="36"/>
      <c r="I119" s="36"/>
      <c r="J119" s="171">
        <f>BK119</f>
        <v>0</v>
      </c>
      <c r="K119" s="36"/>
      <c r="L119" s="39"/>
      <c r="M119" s="78"/>
      <c r="N119" s="172"/>
      <c r="O119" s="79"/>
      <c r="P119" s="173">
        <f>P120+P188</f>
        <v>0</v>
      </c>
      <c r="Q119" s="79"/>
      <c r="R119" s="173">
        <f>R120+R188</f>
        <v>4250.2087199999996</v>
      </c>
      <c r="S119" s="79"/>
      <c r="T119" s="174">
        <f>T120+T188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72</v>
      </c>
      <c r="AU119" s="17" t="s">
        <v>128</v>
      </c>
      <c r="BK119" s="175">
        <f>BK120+BK188</f>
        <v>0</v>
      </c>
    </row>
    <row r="120" spans="1:65" s="12" customFormat="1" ht="25.9" customHeight="1" x14ac:dyDescent="0.2">
      <c r="B120" s="176"/>
      <c r="C120" s="177"/>
      <c r="D120" s="178" t="s">
        <v>72</v>
      </c>
      <c r="E120" s="179" t="s">
        <v>145</v>
      </c>
      <c r="F120" s="179" t="s">
        <v>146</v>
      </c>
      <c r="G120" s="177"/>
      <c r="H120" s="177"/>
      <c r="I120" s="180"/>
      <c r="J120" s="181">
        <f>BK120</f>
        <v>0</v>
      </c>
      <c r="K120" s="177"/>
      <c r="L120" s="182"/>
      <c r="M120" s="183"/>
      <c r="N120" s="184"/>
      <c r="O120" s="184"/>
      <c r="P120" s="185">
        <f>P121</f>
        <v>0</v>
      </c>
      <c r="Q120" s="184"/>
      <c r="R120" s="185">
        <f>R121</f>
        <v>4250.2087199999996</v>
      </c>
      <c r="S120" s="184"/>
      <c r="T120" s="186">
        <f>T121</f>
        <v>0</v>
      </c>
      <c r="AR120" s="187" t="s">
        <v>81</v>
      </c>
      <c r="AT120" s="188" t="s">
        <v>72</v>
      </c>
      <c r="AU120" s="188" t="s">
        <v>73</v>
      </c>
      <c r="AY120" s="187" t="s">
        <v>147</v>
      </c>
      <c r="BK120" s="189">
        <f>BK121</f>
        <v>0</v>
      </c>
    </row>
    <row r="121" spans="1:65" s="12" customFormat="1" ht="22.9" customHeight="1" x14ac:dyDescent="0.2">
      <c r="B121" s="176"/>
      <c r="C121" s="177"/>
      <c r="D121" s="178" t="s">
        <v>72</v>
      </c>
      <c r="E121" s="190" t="s">
        <v>148</v>
      </c>
      <c r="F121" s="190" t="s">
        <v>149</v>
      </c>
      <c r="G121" s="177"/>
      <c r="H121" s="177"/>
      <c r="I121" s="180"/>
      <c r="J121" s="191">
        <f>BK121</f>
        <v>0</v>
      </c>
      <c r="K121" s="177"/>
      <c r="L121" s="182"/>
      <c r="M121" s="183"/>
      <c r="N121" s="184"/>
      <c r="O121" s="184"/>
      <c r="P121" s="185">
        <f>SUM(P122:P187)</f>
        <v>0</v>
      </c>
      <c r="Q121" s="184"/>
      <c r="R121" s="185">
        <f>SUM(R122:R187)</f>
        <v>4250.2087199999996</v>
      </c>
      <c r="S121" s="184"/>
      <c r="T121" s="186">
        <f>SUM(T122:T187)</f>
        <v>0</v>
      </c>
      <c r="AR121" s="187" t="s">
        <v>81</v>
      </c>
      <c r="AT121" s="188" t="s">
        <v>72</v>
      </c>
      <c r="AU121" s="188" t="s">
        <v>81</v>
      </c>
      <c r="AY121" s="187" t="s">
        <v>147</v>
      </c>
      <c r="BK121" s="189">
        <f>SUM(BK122:BK187)</f>
        <v>0</v>
      </c>
    </row>
    <row r="122" spans="1:65" s="2" customFormat="1" ht="66.75" customHeight="1" x14ac:dyDescent="0.2">
      <c r="A122" s="34"/>
      <c r="B122" s="35"/>
      <c r="C122" s="192" t="s">
        <v>81</v>
      </c>
      <c r="D122" s="192" t="s">
        <v>150</v>
      </c>
      <c r="E122" s="193" t="s">
        <v>151</v>
      </c>
      <c r="F122" s="194" t="s">
        <v>152</v>
      </c>
      <c r="G122" s="195" t="s">
        <v>153</v>
      </c>
      <c r="H122" s="196">
        <v>2290</v>
      </c>
      <c r="I122" s="197"/>
      <c r="J122" s="198">
        <f>ROUND(I122*H122,2)</f>
        <v>0</v>
      </c>
      <c r="K122" s="194" t="s">
        <v>154</v>
      </c>
      <c r="L122" s="39"/>
      <c r="M122" s="199" t="s">
        <v>1</v>
      </c>
      <c r="N122" s="200" t="s">
        <v>38</v>
      </c>
      <c r="O122" s="7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155</v>
      </c>
      <c r="AT122" s="203" t="s">
        <v>150</v>
      </c>
      <c r="AU122" s="203" t="s">
        <v>83</v>
      </c>
      <c r="AY122" s="17" t="s">
        <v>147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81</v>
      </c>
      <c r="BK122" s="204">
        <f>ROUND(I122*H122,2)</f>
        <v>0</v>
      </c>
      <c r="BL122" s="17" t="s">
        <v>155</v>
      </c>
      <c r="BM122" s="203" t="s">
        <v>156</v>
      </c>
    </row>
    <row r="123" spans="1:65" s="13" customFormat="1" x14ac:dyDescent="0.2">
      <c r="B123" s="205"/>
      <c r="C123" s="206"/>
      <c r="D123" s="207" t="s">
        <v>157</v>
      </c>
      <c r="E123" s="208" t="s">
        <v>1</v>
      </c>
      <c r="F123" s="209" t="s">
        <v>158</v>
      </c>
      <c r="G123" s="206"/>
      <c r="H123" s="210">
        <v>190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157</v>
      </c>
      <c r="AU123" s="216" t="s">
        <v>83</v>
      </c>
      <c r="AV123" s="13" t="s">
        <v>83</v>
      </c>
      <c r="AW123" s="13" t="s">
        <v>30</v>
      </c>
      <c r="AX123" s="13" t="s">
        <v>73</v>
      </c>
      <c r="AY123" s="216" t="s">
        <v>147</v>
      </c>
    </row>
    <row r="124" spans="1:65" s="13" customFormat="1" x14ac:dyDescent="0.2">
      <c r="B124" s="205"/>
      <c r="C124" s="206"/>
      <c r="D124" s="207" t="s">
        <v>157</v>
      </c>
      <c r="E124" s="208" t="s">
        <v>1</v>
      </c>
      <c r="F124" s="209" t="s">
        <v>159</v>
      </c>
      <c r="G124" s="206"/>
      <c r="H124" s="210">
        <v>320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157</v>
      </c>
      <c r="AU124" s="216" t="s">
        <v>83</v>
      </c>
      <c r="AV124" s="13" t="s">
        <v>83</v>
      </c>
      <c r="AW124" s="13" t="s">
        <v>30</v>
      </c>
      <c r="AX124" s="13" t="s">
        <v>73</v>
      </c>
      <c r="AY124" s="216" t="s">
        <v>147</v>
      </c>
    </row>
    <row r="125" spans="1:65" s="13" customFormat="1" x14ac:dyDescent="0.2">
      <c r="B125" s="205"/>
      <c r="C125" s="206"/>
      <c r="D125" s="207" t="s">
        <v>157</v>
      </c>
      <c r="E125" s="208" t="s">
        <v>1</v>
      </c>
      <c r="F125" s="209" t="s">
        <v>160</v>
      </c>
      <c r="G125" s="206"/>
      <c r="H125" s="210">
        <v>160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157</v>
      </c>
      <c r="AU125" s="216" t="s">
        <v>83</v>
      </c>
      <c r="AV125" s="13" t="s">
        <v>83</v>
      </c>
      <c r="AW125" s="13" t="s">
        <v>30</v>
      </c>
      <c r="AX125" s="13" t="s">
        <v>73</v>
      </c>
      <c r="AY125" s="216" t="s">
        <v>147</v>
      </c>
    </row>
    <row r="126" spans="1:65" s="13" customFormat="1" x14ac:dyDescent="0.2">
      <c r="B126" s="205"/>
      <c r="C126" s="206"/>
      <c r="D126" s="207" t="s">
        <v>157</v>
      </c>
      <c r="E126" s="208" t="s">
        <v>1</v>
      </c>
      <c r="F126" s="209" t="s">
        <v>161</v>
      </c>
      <c r="G126" s="206"/>
      <c r="H126" s="210">
        <v>160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157</v>
      </c>
      <c r="AU126" s="216" t="s">
        <v>83</v>
      </c>
      <c r="AV126" s="13" t="s">
        <v>83</v>
      </c>
      <c r="AW126" s="13" t="s">
        <v>30</v>
      </c>
      <c r="AX126" s="13" t="s">
        <v>73</v>
      </c>
      <c r="AY126" s="216" t="s">
        <v>147</v>
      </c>
    </row>
    <row r="127" spans="1:65" s="13" customFormat="1" x14ac:dyDescent="0.2">
      <c r="B127" s="205"/>
      <c r="C127" s="206"/>
      <c r="D127" s="207" t="s">
        <v>157</v>
      </c>
      <c r="E127" s="208" t="s">
        <v>1</v>
      </c>
      <c r="F127" s="209" t="s">
        <v>162</v>
      </c>
      <c r="G127" s="206"/>
      <c r="H127" s="210">
        <v>660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157</v>
      </c>
      <c r="AU127" s="216" t="s">
        <v>83</v>
      </c>
      <c r="AV127" s="13" t="s">
        <v>83</v>
      </c>
      <c r="AW127" s="13" t="s">
        <v>30</v>
      </c>
      <c r="AX127" s="13" t="s">
        <v>73</v>
      </c>
      <c r="AY127" s="216" t="s">
        <v>147</v>
      </c>
    </row>
    <row r="128" spans="1:65" s="13" customFormat="1" x14ac:dyDescent="0.2">
      <c r="B128" s="205"/>
      <c r="C128" s="206"/>
      <c r="D128" s="207" t="s">
        <v>157</v>
      </c>
      <c r="E128" s="208" t="s">
        <v>1</v>
      </c>
      <c r="F128" s="209" t="s">
        <v>163</v>
      </c>
      <c r="G128" s="206"/>
      <c r="H128" s="210">
        <v>800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157</v>
      </c>
      <c r="AU128" s="216" t="s">
        <v>83</v>
      </c>
      <c r="AV128" s="13" t="s">
        <v>83</v>
      </c>
      <c r="AW128" s="13" t="s">
        <v>30</v>
      </c>
      <c r="AX128" s="13" t="s">
        <v>73</v>
      </c>
      <c r="AY128" s="216" t="s">
        <v>147</v>
      </c>
    </row>
    <row r="129" spans="1:65" s="14" customFormat="1" x14ac:dyDescent="0.2">
      <c r="B129" s="217"/>
      <c r="C129" s="218"/>
      <c r="D129" s="207" t="s">
        <v>157</v>
      </c>
      <c r="E129" s="219" t="s">
        <v>1</v>
      </c>
      <c r="F129" s="220" t="s">
        <v>164</v>
      </c>
      <c r="G129" s="218"/>
      <c r="H129" s="221">
        <v>2290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157</v>
      </c>
      <c r="AU129" s="227" t="s">
        <v>83</v>
      </c>
      <c r="AV129" s="14" t="s">
        <v>155</v>
      </c>
      <c r="AW129" s="14" t="s">
        <v>30</v>
      </c>
      <c r="AX129" s="14" t="s">
        <v>81</v>
      </c>
      <c r="AY129" s="227" t="s">
        <v>147</v>
      </c>
    </row>
    <row r="130" spans="1:65" s="2" customFormat="1" ht="128.65" customHeight="1" x14ac:dyDescent="0.2">
      <c r="A130" s="34"/>
      <c r="B130" s="35"/>
      <c r="C130" s="192" t="s">
        <v>165</v>
      </c>
      <c r="D130" s="192" t="s">
        <v>150</v>
      </c>
      <c r="E130" s="193" t="s">
        <v>166</v>
      </c>
      <c r="F130" s="194" t="s">
        <v>167</v>
      </c>
      <c r="G130" s="195" t="s">
        <v>168</v>
      </c>
      <c r="H130" s="196">
        <v>280</v>
      </c>
      <c r="I130" s="197"/>
      <c r="J130" s="198">
        <f>ROUND(I130*H130,2)</f>
        <v>0</v>
      </c>
      <c r="K130" s="194" t="s">
        <v>154</v>
      </c>
      <c r="L130" s="39"/>
      <c r="M130" s="199" t="s">
        <v>1</v>
      </c>
      <c r="N130" s="200" t="s">
        <v>38</v>
      </c>
      <c r="O130" s="71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155</v>
      </c>
      <c r="AT130" s="203" t="s">
        <v>150</v>
      </c>
      <c r="AU130" s="203" t="s">
        <v>83</v>
      </c>
      <c r="AY130" s="17" t="s">
        <v>147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81</v>
      </c>
      <c r="BK130" s="204">
        <f>ROUND(I130*H130,2)</f>
        <v>0</v>
      </c>
      <c r="BL130" s="17" t="s">
        <v>155</v>
      </c>
      <c r="BM130" s="203" t="s">
        <v>169</v>
      </c>
    </row>
    <row r="131" spans="1:65" s="13" customFormat="1" x14ac:dyDescent="0.2">
      <c r="B131" s="205"/>
      <c r="C131" s="206"/>
      <c r="D131" s="207" t="s">
        <v>157</v>
      </c>
      <c r="E131" s="208" t="s">
        <v>1</v>
      </c>
      <c r="F131" s="209" t="s">
        <v>170</v>
      </c>
      <c r="G131" s="206"/>
      <c r="H131" s="210">
        <v>280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157</v>
      </c>
      <c r="AU131" s="216" t="s">
        <v>83</v>
      </c>
      <c r="AV131" s="13" t="s">
        <v>83</v>
      </c>
      <c r="AW131" s="13" t="s">
        <v>30</v>
      </c>
      <c r="AX131" s="13" t="s">
        <v>73</v>
      </c>
      <c r="AY131" s="216" t="s">
        <v>147</v>
      </c>
    </row>
    <row r="132" spans="1:65" s="14" customFormat="1" x14ac:dyDescent="0.2">
      <c r="B132" s="217"/>
      <c r="C132" s="218"/>
      <c r="D132" s="207" t="s">
        <v>157</v>
      </c>
      <c r="E132" s="219" t="s">
        <v>1</v>
      </c>
      <c r="F132" s="220" t="s">
        <v>164</v>
      </c>
      <c r="G132" s="218"/>
      <c r="H132" s="221">
        <v>280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157</v>
      </c>
      <c r="AU132" s="227" t="s">
        <v>83</v>
      </c>
      <c r="AV132" s="14" t="s">
        <v>155</v>
      </c>
      <c r="AW132" s="14" t="s">
        <v>30</v>
      </c>
      <c r="AX132" s="14" t="s">
        <v>81</v>
      </c>
      <c r="AY132" s="227" t="s">
        <v>147</v>
      </c>
    </row>
    <row r="133" spans="1:65" s="2" customFormat="1" ht="76.349999999999994" customHeight="1" x14ac:dyDescent="0.2">
      <c r="A133" s="34"/>
      <c r="B133" s="35"/>
      <c r="C133" s="192" t="s">
        <v>120</v>
      </c>
      <c r="D133" s="192" t="s">
        <v>150</v>
      </c>
      <c r="E133" s="193" t="s">
        <v>171</v>
      </c>
      <c r="F133" s="194" t="s">
        <v>172</v>
      </c>
      <c r="G133" s="195" t="s">
        <v>168</v>
      </c>
      <c r="H133" s="196">
        <v>2197</v>
      </c>
      <c r="I133" s="197"/>
      <c r="J133" s="198">
        <f>ROUND(I133*H133,2)</f>
        <v>0</v>
      </c>
      <c r="K133" s="194" t="s">
        <v>154</v>
      </c>
      <c r="L133" s="39"/>
      <c r="M133" s="199" t="s">
        <v>1</v>
      </c>
      <c r="N133" s="200" t="s">
        <v>38</v>
      </c>
      <c r="O133" s="7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155</v>
      </c>
      <c r="AT133" s="203" t="s">
        <v>150</v>
      </c>
      <c r="AU133" s="203" t="s">
        <v>83</v>
      </c>
      <c r="AY133" s="17" t="s">
        <v>147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81</v>
      </c>
      <c r="BK133" s="204">
        <f>ROUND(I133*H133,2)</f>
        <v>0</v>
      </c>
      <c r="BL133" s="17" t="s">
        <v>155</v>
      </c>
      <c r="BM133" s="203" t="s">
        <v>173</v>
      </c>
    </row>
    <row r="134" spans="1:65" s="13" customFormat="1" x14ac:dyDescent="0.2">
      <c r="B134" s="205"/>
      <c r="C134" s="206"/>
      <c r="D134" s="207" t="s">
        <v>157</v>
      </c>
      <c r="E134" s="208" t="s">
        <v>1</v>
      </c>
      <c r="F134" s="209" t="s">
        <v>174</v>
      </c>
      <c r="G134" s="206"/>
      <c r="H134" s="210">
        <v>1917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157</v>
      </c>
      <c r="AU134" s="216" t="s">
        <v>83</v>
      </c>
      <c r="AV134" s="13" t="s">
        <v>83</v>
      </c>
      <c r="AW134" s="13" t="s">
        <v>30</v>
      </c>
      <c r="AX134" s="13" t="s">
        <v>73</v>
      </c>
      <c r="AY134" s="216" t="s">
        <v>147</v>
      </c>
    </row>
    <row r="135" spans="1:65" s="13" customFormat="1" x14ac:dyDescent="0.2">
      <c r="B135" s="205"/>
      <c r="C135" s="206"/>
      <c r="D135" s="207" t="s">
        <v>157</v>
      </c>
      <c r="E135" s="208" t="s">
        <v>1</v>
      </c>
      <c r="F135" s="209" t="s">
        <v>175</v>
      </c>
      <c r="G135" s="206"/>
      <c r="H135" s="210">
        <v>280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83</v>
      </c>
      <c r="AV135" s="13" t="s">
        <v>83</v>
      </c>
      <c r="AW135" s="13" t="s">
        <v>30</v>
      </c>
      <c r="AX135" s="13" t="s">
        <v>73</v>
      </c>
      <c r="AY135" s="216" t="s">
        <v>147</v>
      </c>
    </row>
    <row r="136" spans="1:65" s="14" customFormat="1" x14ac:dyDescent="0.2">
      <c r="B136" s="217"/>
      <c r="C136" s="218"/>
      <c r="D136" s="207" t="s">
        <v>157</v>
      </c>
      <c r="E136" s="219" t="s">
        <v>1</v>
      </c>
      <c r="F136" s="220" t="s">
        <v>164</v>
      </c>
      <c r="G136" s="218"/>
      <c r="H136" s="221">
        <v>2197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157</v>
      </c>
      <c r="AU136" s="227" t="s">
        <v>83</v>
      </c>
      <c r="AV136" s="14" t="s">
        <v>155</v>
      </c>
      <c r="AW136" s="14" t="s">
        <v>30</v>
      </c>
      <c r="AX136" s="14" t="s">
        <v>81</v>
      </c>
      <c r="AY136" s="227" t="s">
        <v>147</v>
      </c>
    </row>
    <row r="137" spans="1:65" s="2" customFormat="1" ht="16.5" customHeight="1" x14ac:dyDescent="0.2">
      <c r="A137" s="34"/>
      <c r="B137" s="35"/>
      <c r="C137" s="228" t="s">
        <v>155</v>
      </c>
      <c r="D137" s="228" t="s">
        <v>176</v>
      </c>
      <c r="E137" s="229" t="s">
        <v>177</v>
      </c>
      <c r="F137" s="230" t="s">
        <v>178</v>
      </c>
      <c r="G137" s="231" t="s">
        <v>179</v>
      </c>
      <c r="H137" s="232">
        <v>3954.6</v>
      </c>
      <c r="I137" s="233"/>
      <c r="J137" s="234">
        <f>ROUND(I137*H137,2)</f>
        <v>0</v>
      </c>
      <c r="K137" s="230" t="s">
        <v>154</v>
      </c>
      <c r="L137" s="235"/>
      <c r="M137" s="236" t="s">
        <v>1</v>
      </c>
      <c r="N137" s="237" t="s">
        <v>38</v>
      </c>
      <c r="O137" s="71"/>
      <c r="P137" s="201">
        <f>O137*H137</f>
        <v>0</v>
      </c>
      <c r="Q137" s="201">
        <v>1</v>
      </c>
      <c r="R137" s="201">
        <f>Q137*H137</f>
        <v>3954.6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180</v>
      </c>
      <c r="AT137" s="203" t="s">
        <v>176</v>
      </c>
      <c r="AU137" s="203" t="s">
        <v>83</v>
      </c>
      <c r="AY137" s="17" t="s">
        <v>147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81</v>
      </c>
      <c r="BK137" s="204">
        <f>ROUND(I137*H137,2)</f>
        <v>0</v>
      </c>
      <c r="BL137" s="17" t="s">
        <v>155</v>
      </c>
      <c r="BM137" s="203" t="s">
        <v>181</v>
      </c>
    </row>
    <row r="138" spans="1:65" s="13" customFormat="1" x14ac:dyDescent="0.2">
      <c r="B138" s="205"/>
      <c r="C138" s="206"/>
      <c r="D138" s="207" t="s">
        <v>157</v>
      </c>
      <c r="E138" s="208" t="s">
        <v>1</v>
      </c>
      <c r="F138" s="209" t="s">
        <v>182</v>
      </c>
      <c r="G138" s="206"/>
      <c r="H138" s="210">
        <v>3954.6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157</v>
      </c>
      <c r="AU138" s="216" t="s">
        <v>83</v>
      </c>
      <c r="AV138" s="13" t="s">
        <v>83</v>
      </c>
      <c r="AW138" s="13" t="s">
        <v>30</v>
      </c>
      <c r="AX138" s="13" t="s">
        <v>73</v>
      </c>
      <c r="AY138" s="216" t="s">
        <v>147</v>
      </c>
    </row>
    <row r="139" spans="1:65" s="14" customFormat="1" x14ac:dyDescent="0.2">
      <c r="B139" s="217"/>
      <c r="C139" s="218"/>
      <c r="D139" s="207" t="s">
        <v>157</v>
      </c>
      <c r="E139" s="219" t="s">
        <v>1</v>
      </c>
      <c r="F139" s="220" t="s">
        <v>164</v>
      </c>
      <c r="G139" s="218"/>
      <c r="H139" s="221">
        <v>3954.6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157</v>
      </c>
      <c r="AU139" s="227" t="s">
        <v>83</v>
      </c>
      <c r="AV139" s="14" t="s">
        <v>155</v>
      </c>
      <c r="AW139" s="14" t="s">
        <v>30</v>
      </c>
      <c r="AX139" s="14" t="s">
        <v>81</v>
      </c>
      <c r="AY139" s="227" t="s">
        <v>147</v>
      </c>
    </row>
    <row r="140" spans="1:65" s="2" customFormat="1" ht="114.95" customHeight="1" x14ac:dyDescent="0.2">
      <c r="A140" s="34"/>
      <c r="B140" s="35"/>
      <c r="C140" s="192" t="s">
        <v>148</v>
      </c>
      <c r="D140" s="192" t="s">
        <v>150</v>
      </c>
      <c r="E140" s="193" t="s">
        <v>183</v>
      </c>
      <c r="F140" s="194" t="s">
        <v>184</v>
      </c>
      <c r="G140" s="195" t="s">
        <v>185</v>
      </c>
      <c r="H140" s="196">
        <v>4660</v>
      </c>
      <c r="I140" s="197"/>
      <c r="J140" s="198">
        <f>ROUND(I140*H140,2)</f>
        <v>0</v>
      </c>
      <c r="K140" s="194" t="s">
        <v>154</v>
      </c>
      <c r="L140" s="39"/>
      <c r="M140" s="199" t="s">
        <v>1</v>
      </c>
      <c r="N140" s="200" t="s">
        <v>38</v>
      </c>
      <c r="O140" s="7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155</v>
      </c>
      <c r="AT140" s="203" t="s">
        <v>150</v>
      </c>
      <c r="AU140" s="203" t="s">
        <v>83</v>
      </c>
      <c r="AY140" s="17" t="s">
        <v>147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81</v>
      </c>
      <c r="BK140" s="204">
        <f>ROUND(I140*H140,2)</f>
        <v>0</v>
      </c>
      <c r="BL140" s="17" t="s">
        <v>155</v>
      </c>
      <c r="BM140" s="203" t="s">
        <v>186</v>
      </c>
    </row>
    <row r="141" spans="1:65" s="13" customFormat="1" x14ac:dyDescent="0.2">
      <c r="B141" s="205"/>
      <c r="C141" s="206"/>
      <c r="D141" s="207" t="s">
        <v>157</v>
      </c>
      <c r="E141" s="208" t="s">
        <v>1</v>
      </c>
      <c r="F141" s="209" t="s">
        <v>187</v>
      </c>
      <c r="G141" s="206"/>
      <c r="H141" s="210">
        <v>3690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83</v>
      </c>
      <c r="AV141" s="13" t="s">
        <v>83</v>
      </c>
      <c r="AW141" s="13" t="s">
        <v>30</v>
      </c>
      <c r="AX141" s="13" t="s">
        <v>73</v>
      </c>
      <c r="AY141" s="216" t="s">
        <v>147</v>
      </c>
    </row>
    <row r="142" spans="1:65" s="13" customFormat="1" x14ac:dyDescent="0.2">
      <c r="B142" s="205"/>
      <c r="C142" s="206"/>
      <c r="D142" s="207" t="s">
        <v>157</v>
      </c>
      <c r="E142" s="208" t="s">
        <v>1</v>
      </c>
      <c r="F142" s="209" t="s">
        <v>188</v>
      </c>
      <c r="G142" s="206"/>
      <c r="H142" s="210">
        <v>90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83</v>
      </c>
      <c r="AV142" s="13" t="s">
        <v>83</v>
      </c>
      <c r="AW142" s="13" t="s">
        <v>30</v>
      </c>
      <c r="AX142" s="13" t="s">
        <v>73</v>
      </c>
      <c r="AY142" s="216" t="s">
        <v>147</v>
      </c>
    </row>
    <row r="143" spans="1:65" s="13" customFormat="1" x14ac:dyDescent="0.2">
      <c r="B143" s="205"/>
      <c r="C143" s="206"/>
      <c r="D143" s="207" t="s">
        <v>157</v>
      </c>
      <c r="E143" s="208" t="s">
        <v>1</v>
      </c>
      <c r="F143" s="209" t="s">
        <v>189</v>
      </c>
      <c r="G143" s="206"/>
      <c r="H143" s="210">
        <v>880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83</v>
      </c>
      <c r="AV143" s="13" t="s">
        <v>83</v>
      </c>
      <c r="AW143" s="13" t="s">
        <v>30</v>
      </c>
      <c r="AX143" s="13" t="s">
        <v>73</v>
      </c>
      <c r="AY143" s="216" t="s">
        <v>147</v>
      </c>
    </row>
    <row r="144" spans="1:65" s="14" customFormat="1" x14ac:dyDescent="0.2">
      <c r="B144" s="217"/>
      <c r="C144" s="218"/>
      <c r="D144" s="207" t="s">
        <v>157</v>
      </c>
      <c r="E144" s="219" t="s">
        <v>1</v>
      </c>
      <c r="F144" s="220" t="s">
        <v>164</v>
      </c>
      <c r="G144" s="218"/>
      <c r="H144" s="221">
        <v>4660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157</v>
      </c>
      <c r="AU144" s="227" t="s">
        <v>83</v>
      </c>
      <c r="AV144" s="14" t="s">
        <v>155</v>
      </c>
      <c r="AW144" s="14" t="s">
        <v>30</v>
      </c>
      <c r="AX144" s="14" t="s">
        <v>81</v>
      </c>
      <c r="AY144" s="227" t="s">
        <v>147</v>
      </c>
    </row>
    <row r="145" spans="1:65" s="2" customFormat="1" ht="21.75" customHeight="1" x14ac:dyDescent="0.2">
      <c r="A145" s="34"/>
      <c r="B145" s="35"/>
      <c r="C145" s="228" t="s">
        <v>190</v>
      </c>
      <c r="D145" s="228" t="s">
        <v>176</v>
      </c>
      <c r="E145" s="229" t="s">
        <v>191</v>
      </c>
      <c r="F145" s="230" t="s">
        <v>192</v>
      </c>
      <c r="G145" s="231" t="s">
        <v>193</v>
      </c>
      <c r="H145" s="232">
        <v>49</v>
      </c>
      <c r="I145" s="265"/>
      <c r="J145" s="234">
        <f>ROUND(I145*H145,2)</f>
        <v>0</v>
      </c>
      <c r="K145" s="230" t="s">
        <v>154</v>
      </c>
      <c r="L145" s="235"/>
      <c r="M145" s="236" t="s">
        <v>1</v>
      </c>
      <c r="N145" s="237" t="s">
        <v>38</v>
      </c>
      <c r="O145" s="71"/>
      <c r="P145" s="201">
        <f>O145*H145</f>
        <v>0</v>
      </c>
      <c r="Q145" s="201">
        <v>5.9268000000000001</v>
      </c>
      <c r="R145" s="201">
        <f>Q145*H145</f>
        <v>290.41320000000002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180</v>
      </c>
      <c r="AT145" s="203" t="s">
        <v>176</v>
      </c>
      <c r="AU145" s="203" t="s">
        <v>83</v>
      </c>
      <c r="AY145" s="17" t="s">
        <v>147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81</v>
      </c>
      <c r="BK145" s="204">
        <f>ROUND(I145*H145,2)</f>
        <v>0</v>
      </c>
      <c r="BL145" s="17" t="s">
        <v>155</v>
      </c>
      <c r="BM145" s="203" t="s">
        <v>194</v>
      </c>
    </row>
    <row r="146" spans="1:65" s="15" customFormat="1" x14ac:dyDescent="0.2">
      <c r="B146" s="238"/>
      <c r="C146" s="239"/>
      <c r="D146" s="207" t="s">
        <v>157</v>
      </c>
      <c r="E146" s="240" t="s">
        <v>1</v>
      </c>
      <c r="F146" s="241" t="s">
        <v>195</v>
      </c>
      <c r="G146" s="239"/>
      <c r="H146" s="240" t="s">
        <v>1</v>
      </c>
      <c r="I146" s="242"/>
      <c r="J146" s="239"/>
      <c r="K146" s="239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157</v>
      </c>
      <c r="AU146" s="247" t="s">
        <v>83</v>
      </c>
      <c r="AV146" s="15" t="s">
        <v>81</v>
      </c>
      <c r="AW146" s="15" t="s">
        <v>30</v>
      </c>
      <c r="AX146" s="15" t="s">
        <v>73</v>
      </c>
      <c r="AY146" s="247" t="s">
        <v>147</v>
      </c>
    </row>
    <row r="147" spans="1:65" s="15" customFormat="1" x14ac:dyDescent="0.2">
      <c r="B147" s="238"/>
      <c r="C147" s="239"/>
      <c r="D147" s="207" t="s">
        <v>157</v>
      </c>
      <c r="E147" s="240" t="s">
        <v>1</v>
      </c>
      <c r="F147" s="241" t="s">
        <v>196</v>
      </c>
      <c r="G147" s="239"/>
      <c r="H147" s="240" t="s">
        <v>1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157</v>
      </c>
      <c r="AU147" s="247" t="s">
        <v>83</v>
      </c>
      <c r="AV147" s="15" t="s">
        <v>81</v>
      </c>
      <c r="AW147" s="15" t="s">
        <v>30</v>
      </c>
      <c r="AX147" s="15" t="s">
        <v>73</v>
      </c>
      <c r="AY147" s="247" t="s">
        <v>147</v>
      </c>
    </row>
    <row r="148" spans="1:65" s="13" customFormat="1" x14ac:dyDescent="0.2">
      <c r="B148" s="205"/>
      <c r="C148" s="206"/>
      <c r="D148" s="207" t="s">
        <v>157</v>
      </c>
      <c r="E148" s="208" t="s">
        <v>1</v>
      </c>
      <c r="F148" s="209" t="s">
        <v>197</v>
      </c>
      <c r="G148" s="206"/>
      <c r="H148" s="210">
        <v>49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83</v>
      </c>
      <c r="AV148" s="13" t="s">
        <v>83</v>
      </c>
      <c r="AW148" s="13" t="s">
        <v>30</v>
      </c>
      <c r="AX148" s="13" t="s">
        <v>73</v>
      </c>
      <c r="AY148" s="216" t="s">
        <v>147</v>
      </c>
    </row>
    <row r="149" spans="1:65" s="14" customFormat="1" x14ac:dyDescent="0.2">
      <c r="B149" s="217"/>
      <c r="C149" s="218"/>
      <c r="D149" s="207" t="s">
        <v>157</v>
      </c>
      <c r="E149" s="219" t="s">
        <v>1</v>
      </c>
      <c r="F149" s="220" t="s">
        <v>164</v>
      </c>
      <c r="G149" s="218"/>
      <c r="H149" s="221">
        <v>49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157</v>
      </c>
      <c r="AU149" s="227" t="s">
        <v>83</v>
      </c>
      <c r="AV149" s="14" t="s">
        <v>155</v>
      </c>
      <c r="AW149" s="14" t="s">
        <v>30</v>
      </c>
      <c r="AX149" s="14" t="s">
        <v>81</v>
      </c>
      <c r="AY149" s="227" t="s">
        <v>147</v>
      </c>
    </row>
    <row r="150" spans="1:65" s="2" customFormat="1" ht="24.2" customHeight="1" x14ac:dyDescent="0.2">
      <c r="A150" s="34"/>
      <c r="B150" s="35"/>
      <c r="C150" s="228" t="s">
        <v>198</v>
      </c>
      <c r="D150" s="228" t="s">
        <v>176</v>
      </c>
      <c r="E150" s="229" t="s">
        <v>199</v>
      </c>
      <c r="F150" s="230" t="s">
        <v>200</v>
      </c>
      <c r="G150" s="231" t="s">
        <v>193</v>
      </c>
      <c r="H150" s="232">
        <v>3936</v>
      </c>
      <c r="I150" s="233"/>
      <c r="J150" s="234">
        <f>ROUND(I150*H150,2)</f>
        <v>0</v>
      </c>
      <c r="K150" s="230" t="s">
        <v>154</v>
      </c>
      <c r="L150" s="235"/>
      <c r="M150" s="236" t="s">
        <v>1</v>
      </c>
      <c r="N150" s="237" t="s">
        <v>38</v>
      </c>
      <c r="O150" s="71"/>
      <c r="P150" s="201">
        <f>O150*H150</f>
        <v>0</v>
      </c>
      <c r="Q150" s="201">
        <v>1.23E-3</v>
      </c>
      <c r="R150" s="201">
        <f>Q150*H150</f>
        <v>4.8412800000000002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180</v>
      </c>
      <c r="AT150" s="203" t="s">
        <v>176</v>
      </c>
      <c r="AU150" s="203" t="s">
        <v>83</v>
      </c>
      <c r="AY150" s="17" t="s">
        <v>147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81</v>
      </c>
      <c r="BK150" s="204">
        <f>ROUND(I150*H150,2)</f>
        <v>0</v>
      </c>
      <c r="BL150" s="17" t="s">
        <v>155</v>
      </c>
      <c r="BM150" s="203" t="s">
        <v>201</v>
      </c>
    </row>
    <row r="151" spans="1:65" s="13" customFormat="1" x14ac:dyDescent="0.2">
      <c r="B151" s="205"/>
      <c r="C151" s="206"/>
      <c r="D151" s="207" t="s">
        <v>157</v>
      </c>
      <c r="E151" s="208" t="s">
        <v>1</v>
      </c>
      <c r="F151" s="209" t="s">
        <v>202</v>
      </c>
      <c r="G151" s="206"/>
      <c r="H151" s="210">
        <v>3936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157</v>
      </c>
      <c r="AU151" s="216" t="s">
        <v>83</v>
      </c>
      <c r="AV151" s="13" t="s">
        <v>83</v>
      </c>
      <c r="AW151" s="13" t="s">
        <v>30</v>
      </c>
      <c r="AX151" s="13" t="s">
        <v>73</v>
      </c>
      <c r="AY151" s="216" t="s">
        <v>147</v>
      </c>
    </row>
    <row r="152" spans="1:65" s="14" customFormat="1" x14ac:dyDescent="0.2">
      <c r="B152" s="217"/>
      <c r="C152" s="218"/>
      <c r="D152" s="207" t="s">
        <v>157</v>
      </c>
      <c r="E152" s="219" t="s">
        <v>1</v>
      </c>
      <c r="F152" s="220" t="s">
        <v>164</v>
      </c>
      <c r="G152" s="218"/>
      <c r="H152" s="221">
        <v>3936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157</v>
      </c>
      <c r="AU152" s="227" t="s">
        <v>83</v>
      </c>
      <c r="AV152" s="14" t="s">
        <v>155</v>
      </c>
      <c r="AW152" s="14" t="s">
        <v>30</v>
      </c>
      <c r="AX152" s="14" t="s">
        <v>81</v>
      </c>
      <c r="AY152" s="227" t="s">
        <v>147</v>
      </c>
    </row>
    <row r="153" spans="1:65" s="2" customFormat="1" ht="21.75" customHeight="1" x14ac:dyDescent="0.2">
      <c r="A153" s="34"/>
      <c r="B153" s="35"/>
      <c r="C153" s="228" t="s">
        <v>180</v>
      </c>
      <c r="D153" s="228" t="s">
        <v>176</v>
      </c>
      <c r="E153" s="229" t="s">
        <v>203</v>
      </c>
      <c r="F153" s="230" t="s">
        <v>204</v>
      </c>
      <c r="G153" s="231" t="s">
        <v>193</v>
      </c>
      <c r="H153" s="232">
        <v>1968</v>
      </c>
      <c r="I153" s="265"/>
      <c r="J153" s="234">
        <f>ROUND(I153*H153,2)</f>
        <v>0</v>
      </c>
      <c r="K153" s="230" t="s">
        <v>154</v>
      </c>
      <c r="L153" s="235"/>
      <c r="M153" s="236" t="s">
        <v>1</v>
      </c>
      <c r="N153" s="237" t="s">
        <v>38</v>
      </c>
      <c r="O153" s="71"/>
      <c r="P153" s="201">
        <f>O153*H153</f>
        <v>0</v>
      </c>
      <c r="Q153" s="201">
        <v>1.8000000000000001E-4</v>
      </c>
      <c r="R153" s="201">
        <f>Q153*H153</f>
        <v>0.35424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180</v>
      </c>
      <c r="AT153" s="203" t="s">
        <v>176</v>
      </c>
      <c r="AU153" s="203" t="s">
        <v>83</v>
      </c>
      <c r="AY153" s="17" t="s">
        <v>147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81</v>
      </c>
      <c r="BK153" s="204">
        <f>ROUND(I153*H153,2)</f>
        <v>0</v>
      </c>
      <c r="BL153" s="17" t="s">
        <v>155</v>
      </c>
      <c r="BM153" s="203" t="s">
        <v>205</v>
      </c>
    </row>
    <row r="154" spans="1:65" s="15" customFormat="1" x14ac:dyDescent="0.2">
      <c r="B154" s="238"/>
      <c r="C154" s="239"/>
      <c r="D154" s="207" t="s">
        <v>157</v>
      </c>
      <c r="E154" s="240" t="s">
        <v>1</v>
      </c>
      <c r="F154" s="241" t="s">
        <v>195</v>
      </c>
      <c r="G154" s="239"/>
      <c r="H154" s="240" t="s">
        <v>1</v>
      </c>
      <c r="I154" s="242"/>
      <c r="J154" s="239"/>
      <c r="K154" s="239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157</v>
      </c>
      <c r="AU154" s="247" t="s">
        <v>83</v>
      </c>
      <c r="AV154" s="15" t="s">
        <v>81</v>
      </c>
      <c r="AW154" s="15" t="s">
        <v>30</v>
      </c>
      <c r="AX154" s="15" t="s">
        <v>73</v>
      </c>
      <c r="AY154" s="247" t="s">
        <v>147</v>
      </c>
    </row>
    <row r="155" spans="1:65" s="13" customFormat="1" x14ac:dyDescent="0.2">
      <c r="B155" s="205"/>
      <c r="C155" s="206"/>
      <c r="D155" s="207" t="s">
        <v>157</v>
      </c>
      <c r="E155" s="208" t="s">
        <v>1</v>
      </c>
      <c r="F155" s="209" t="s">
        <v>206</v>
      </c>
      <c r="G155" s="206"/>
      <c r="H155" s="210">
        <v>1968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157</v>
      </c>
      <c r="AU155" s="216" t="s">
        <v>83</v>
      </c>
      <c r="AV155" s="13" t="s">
        <v>83</v>
      </c>
      <c r="AW155" s="13" t="s">
        <v>30</v>
      </c>
      <c r="AX155" s="13" t="s">
        <v>73</v>
      </c>
      <c r="AY155" s="216" t="s">
        <v>147</v>
      </c>
    </row>
    <row r="156" spans="1:65" s="14" customFormat="1" x14ac:dyDescent="0.2">
      <c r="B156" s="217"/>
      <c r="C156" s="218"/>
      <c r="D156" s="207" t="s">
        <v>157</v>
      </c>
      <c r="E156" s="219" t="s">
        <v>1</v>
      </c>
      <c r="F156" s="220" t="s">
        <v>164</v>
      </c>
      <c r="G156" s="218"/>
      <c r="H156" s="221">
        <v>1968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157</v>
      </c>
      <c r="AU156" s="227" t="s">
        <v>83</v>
      </c>
      <c r="AV156" s="14" t="s">
        <v>155</v>
      </c>
      <c r="AW156" s="14" t="s">
        <v>30</v>
      </c>
      <c r="AX156" s="14" t="s">
        <v>81</v>
      </c>
      <c r="AY156" s="227" t="s">
        <v>147</v>
      </c>
    </row>
    <row r="157" spans="1:65" s="2" customFormat="1" ht="114.95" customHeight="1" x14ac:dyDescent="0.2">
      <c r="A157" s="34"/>
      <c r="B157" s="35"/>
      <c r="C157" s="192" t="s">
        <v>207</v>
      </c>
      <c r="D157" s="192" t="s">
        <v>150</v>
      </c>
      <c r="E157" s="193" t="s">
        <v>208</v>
      </c>
      <c r="F157" s="194" t="s">
        <v>209</v>
      </c>
      <c r="G157" s="195" t="s">
        <v>185</v>
      </c>
      <c r="H157" s="196">
        <v>1200</v>
      </c>
      <c r="I157" s="197"/>
      <c r="J157" s="198">
        <f>ROUND(I157*H157,2)</f>
        <v>0</v>
      </c>
      <c r="K157" s="194" t="s">
        <v>154</v>
      </c>
      <c r="L157" s="39"/>
      <c r="M157" s="199" t="s">
        <v>1</v>
      </c>
      <c r="N157" s="200" t="s">
        <v>38</v>
      </c>
      <c r="O157" s="71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155</v>
      </c>
      <c r="AT157" s="203" t="s">
        <v>150</v>
      </c>
      <c r="AU157" s="203" t="s">
        <v>83</v>
      </c>
      <c r="AY157" s="17" t="s">
        <v>147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81</v>
      </c>
      <c r="BK157" s="204">
        <f>ROUND(I157*H157,2)</f>
        <v>0</v>
      </c>
      <c r="BL157" s="17" t="s">
        <v>155</v>
      </c>
      <c r="BM157" s="203" t="s">
        <v>210</v>
      </c>
    </row>
    <row r="158" spans="1:65" s="13" customFormat="1" x14ac:dyDescent="0.2">
      <c r="B158" s="205"/>
      <c r="C158" s="206"/>
      <c r="D158" s="207" t="s">
        <v>157</v>
      </c>
      <c r="E158" s="208" t="s">
        <v>1</v>
      </c>
      <c r="F158" s="209" t="s">
        <v>211</v>
      </c>
      <c r="G158" s="206"/>
      <c r="H158" s="210">
        <v>400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157</v>
      </c>
      <c r="AU158" s="216" t="s">
        <v>83</v>
      </c>
      <c r="AV158" s="13" t="s">
        <v>83</v>
      </c>
      <c r="AW158" s="13" t="s">
        <v>30</v>
      </c>
      <c r="AX158" s="13" t="s">
        <v>73</v>
      </c>
      <c r="AY158" s="216" t="s">
        <v>147</v>
      </c>
    </row>
    <row r="159" spans="1:65" s="13" customFormat="1" x14ac:dyDescent="0.2">
      <c r="B159" s="205"/>
      <c r="C159" s="206"/>
      <c r="D159" s="207" t="s">
        <v>157</v>
      </c>
      <c r="E159" s="208" t="s">
        <v>1</v>
      </c>
      <c r="F159" s="209" t="s">
        <v>212</v>
      </c>
      <c r="G159" s="206"/>
      <c r="H159" s="210">
        <v>800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157</v>
      </c>
      <c r="AU159" s="216" t="s">
        <v>83</v>
      </c>
      <c r="AV159" s="13" t="s">
        <v>83</v>
      </c>
      <c r="AW159" s="13" t="s">
        <v>30</v>
      </c>
      <c r="AX159" s="13" t="s">
        <v>73</v>
      </c>
      <c r="AY159" s="216" t="s">
        <v>147</v>
      </c>
    </row>
    <row r="160" spans="1:65" s="14" customFormat="1" x14ac:dyDescent="0.2">
      <c r="B160" s="217"/>
      <c r="C160" s="218"/>
      <c r="D160" s="207" t="s">
        <v>157</v>
      </c>
      <c r="E160" s="219" t="s">
        <v>1</v>
      </c>
      <c r="F160" s="220" t="s">
        <v>164</v>
      </c>
      <c r="G160" s="218"/>
      <c r="H160" s="221">
        <v>1200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157</v>
      </c>
      <c r="AU160" s="227" t="s">
        <v>83</v>
      </c>
      <c r="AV160" s="14" t="s">
        <v>155</v>
      </c>
      <c r="AW160" s="14" t="s">
        <v>30</v>
      </c>
      <c r="AX160" s="14" t="s">
        <v>81</v>
      </c>
      <c r="AY160" s="227" t="s">
        <v>147</v>
      </c>
    </row>
    <row r="161" spans="1:65" s="2" customFormat="1" ht="134.25" customHeight="1" x14ac:dyDescent="0.2">
      <c r="A161" s="34"/>
      <c r="B161" s="35"/>
      <c r="C161" s="192" t="s">
        <v>213</v>
      </c>
      <c r="D161" s="192" t="s">
        <v>150</v>
      </c>
      <c r="E161" s="193" t="s">
        <v>214</v>
      </c>
      <c r="F161" s="194" t="s">
        <v>215</v>
      </c>
      <c r="G161" s="195" t="s">
        <v>216</v>
      </c>
      <c r="H161" s="196">
        <v>6.39</v>
      </c>
      <c r="I161" s="197"/>
      <c r="J161" s="198">
        <f>ROUND(I161*H161,2)</f>
        <v>0</v>
      </c>
      <c r="K161" s="194" t="s">
        <v>154</v>
      </c>
      <c r="L161" s="39"/>
      <c r="M161" s="199" t="s">
        <v>1</v>
      </c>
      <c r="N161" s="200" t="s">
        <v>38</v>
      </c>
      <c r="O161" s="7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155</v>
      </c>
      <c r="AT161" s="203" t="s">
        <v>150</v>
      </c>
      <c r="AU161" s="203" t="s">
        <v>83</v>
      </c>
      <c r="AY161" s="17" t="s">
        <v>147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81</v>
      </c>
      <c r="BK161" s="204">
        <f>ROUND(I161*H161,2)</f>
        <v>0</v>
      </c>
      <c r="BL161" s="17" t="s">
        <v>155</v>
      </c>
      <c r="BM161" s="203" t="s">
        <v>217</v>
      </c>
    </row>
    <row r="162" spans="1:65" s="13" customFormat="1" x14ac:dyDescent="0.2">
      <c r="B162" s="205"/>
      <c r="C162" s="206"/>
      <c r="D162" s="207" t="s">
        <v>157</v>
      </c>
      <c r="E162" s="208" t="s">
        <v>1</v>
      </c>
      <c r="F162" s="209" t="s">
        <v>218</v>
      </c>
      <c r="G162" s="206"/>
      <c r="H162" s="210">
        <v>6.39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83</v>
      </c>
      <c r="AV162" s="13" t="s">
        <v>83</v>
      </c>
      <c r="AW162" s="13" t="s">
        <v>30</v>
      </c>
      <c r="AX162" s="13" t="s">
        <v>73</v>
      </c>
      <c r="AY162" s="216" t="s">
        <v>147</v>
      </c>
    </row>
    <row r="163" spans="1:65" s="14" customFormat="1" x14ac:dyDescent="0.2">
      <c r="B163" s="217"/>
      <c r="C163" s="218"/>
      <c r="D163" s="207" t="s">
        <v>157</v>
      </c>
      <c r="E163" s="219" t="s">
        <v>1</v>
      </c>
      <c r="F163" s="220" t="s">
        <v>164</v>
      </c>
      <c r="G163" s="218"/>
      <c r="H163" s="221">
        <v>6.39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157</v>
      </c>
      <c r="AU163" s="227" t="s">
        <v>83</v>
      </c>
      <c r="AV163" s="14" t="s">
        <v>155</v>
      </c>
      <c r="AW163" s="14" t="s">
        <v>30</v>
      </c>
      <c r="AX163" s="14" t="s">
        <v>81</v>
      </c>
      <c r="AY163" s="227" t="s">
        <v>147</v>
      </c>
    </row>
    <row r="164" spans="1:65" s="2" customFormat="1" ht="114.95" customHeight="1" x14ac:dyDescent="0.2">
      <c r="A164" s="34"/>
      <c r="B164" s="35"/>
      <c r="C164" s="192" t="s">
        <v>219</v>
      </c>
      <c r="D164" s="192" t="s">
        <v>150</v>
      </c>
      <c r="E164" s="193" t="s">
        <v>220</v>
      </c>
      <c r="F164" s="194" t="s">
        <v>221</v>
      </c>
      <c r="G164" s="195" t="s">
        <v>222</v>
      </c>
      <c r="H164" s="196">
        <v>58</v>
      </c>
      <c r="I164" s="197"/>
      <c r="J164" s="198">
        <f>ROUND(I164*H164,2)</f>
        <v>0</v>
      </c>
      <c r="K164" s="194" t="s">
        <v>154</v>
      </c>
      <c r="L164" s="39"/>
      <c r="M164" s="199" t="s">
        <v>1</v>
      </c>
      <c r="N164" s="200" t="s">
        <v>38</v>
      </c>
      <c r="O164" s="71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155</v>
      </c>
      <c r="AT164" s="203" t="s">
        <v>150</v>
      </c>
      <c r="AU164" s="203" t="s">
        <v>83</v>
      </c>
      <c r="AY164" s="17" t="s">
        <v>147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81</v>
      </c>
      <c r="BK164" s="204">
        <f>ROUND(I164*H164,2)</f>
        <v>0</v>
      </c>
      <c r="BL164" s="17" t="s">
        <v>155</v>
      </c>
      <c r="BM164" s="203" t="s">
        <v>223</v>
      </c>
    </row>
    <row r="165" spans="1:65" s="13" customFormat="1" x14ac:dyDescent="0.2">
      <c r="B165" s="205"/>
      <c r="C165" s="206"/>
      <c r="D165" s="207" t="s">
        <v>157</v>
      </c>
      <c r="E165" s="208" t="s">
        <v>1</v>
      </c>
      <c r="F165" s="209" t="s">
        <v>224</v>
      </c>
      <c r="G165" s="206"/>
      <c r="H165" s="210">
        <v>58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157</v>
      </c>
      <c r="AU165" s="216" t="s">
        <v>83</v>
      </c>
      <c r="AV165" s="13" t="s">
        <v>83</v>
      </c>
      <c r="AW165" s="13" t="s">
        <v>30</v>
      </c>
      <c r="AX165" s="13" t="s">
        <v>73</v>
      </c>
      <c r="AY165" s="216" t="s">
        <v>147</v>
      </c>
    </row>
    <row r="166" spans="1:65" s="14" customFormat="1" x14ac:dyDescent="0.2">
      <c r="B166" s="217"/>
      <c r="C166" s="218"/>
      <c r="D166" s="207" t="s">
        <v>157</v>
      </c>
      <c r="E166" s="219" t="s">
        <v>1</v>
      </c>
      <c r="F166" s="220" t="s">
        <v>164</v>
      </c>
      <c r="G166" s="218"/>
      <c r="H166" s="221">
        <v>58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157</v>
      </c>
      <c r="AU166" s="227" t="s">
        <v>83</v>
      </c>
      <c r="AV166" s="14" t="s">
        <v>155</v>
      </c>
      <c r="AW166" s="14" t="s">
        <v>30</v>
      </c>
      <c r="AX166" s="14" t="s">
        <v>81</v>
      </c>
      <c r="AY166" s="227" t="s">
        <v>147</v>
      </c>
    </row>
    <row r="167" spans="1:65" s="2" customFormat="1" ht="101.25" customHeight="1" x14ac:dyDescent="0.2">
      <c r="A167" s="34"/>
      <c r="B167" s="35"/>
      <c r="C167" s="192" t="s">
        <v>225</v>
      </c>
      <c r="D167" s="192" t="s">
        <v>150</v>
      </c>
      <c r="E167" s="193" t="s">
        <v>226</v>
      </c>
      <c r="F167" s="194" t="s">
        <v>227</v>
      </c>
      <c r="G167" s="195" t="s">
        <v>185</v>
      </c>
      <c r="H167" s="196">
        <v>5860</v>
      </c>
      <c r="I167" s="197"/>
      <c r="J167" s="198">
        <f>ROUND(I167*H167,2)</f>
        <v>0</v>
      </c>
      <c r="K167" s="194" t="s">
        <v>154</v>
      </c>
      <c r="L167" s="39"/>
      <c r="M167" s="199" t="s">
        <v>1</v>
      </c>
      <c r="N167" s="200" t="s">
        <v>38</v>
      </c>
      <c r="O167" s="7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155</v>
      </c>
      <c r="AT167" s="203" t="s">
        <v>150</v>
      </c>
      <c r="AU167" s="203" t="s">
        <v>83</v>
      </c>
      <c r="AY167" s="17" t="s">
        <v>147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81</v>
      </c>
      <c r="BK167" s="204">
        <f>ROUND(I167*H167,2)</f>
        <v>0</v>
      </c>
      <c r="BL167" s="17" t="s">
        <v>155</v>
      </c>
      <c r="BM167" s="203" t="s">
        <v>228</v>
      </c>
    </row>
    <row r="168" spans="1:65" s="13" customFormat="1" x14ac:dyDescent="0.2">
      <c r="B168" s="205"/>
      <c r="C168" s="206"/>
      <c r="D168" s="207" t="s">
        <v>157</v>
      </c>
      <c r="E168" s="208" t="s">
        <v>1</v>
      </c>
      <c r="F168" s="209" t="s">
        <v>229</v>
      </c>
      <c r="G168" s="206"/>
      <c r="H168" s="210">
        <v>5860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83</v>
      </c>
      <c r="AV168" s="13" t="s">
        <v>83</v>
      </c>
      <c r="AW168" s="13" t="s">
        <v>30</v>
      </c>
      <c r="AX168" s="13" t="s">
        <v>73</v>
      </c>
      <c r="AY168" s="216" t="s">
        <v>147</v>
      </c>
    </row>
    <row r="169" spans="1:65" s="14" customFormat="1" x14ac:dyDescent="0.2">
      <c r="B169" s="217"/>
      <c r="C169" s="218"/>
      <c r="D169" s="207" t="s">
        <v>157</v>
      </c>
      <c r="E169" s="219" t="s">
        <v>1</v>
      </c>
      <c r="F169" s="220" t="s">
        <v>164</v>
      </c>
      <c r="G169" s="218"/>
      <c r="H169" s="221">
        <v>5860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157</v>
      </c>
      <c r="AU169" s="227" t="s">
        <v>83</v>
      </c>
      <c r="AV169" s="14" t="s">
        <v>155</v>
      </c>
      <c r="AW169" s="14" t="s">
        <v>30</v>
      </c>
      <c r="AX169" s="14" t="s">
        <v>81</v>
      </c>
      <c r="AY169" s="227" t="s">
        <v>147</v>
      </c>
    </row>
    <row r="170" spans="1:65" s="2" customFormat="1" ht="78" customHeight="1" x14ac:dyDescent="0.2">
      <c r="A170" s="34"/>
      <c r="B170" s="35"/>
      <c r="C170" s="192" t="s">
        <v>230</v>
      </c>
      <c r="D170" s="192" t="s">
        <v>150</v>
      </c>
      <c r="E170" s="193" t="s">
        <v>231</v>
      </c>
      <c r="F170" s="194" t="s">
        <v>232</v>
      </c>
      <c r="G170" s="195" t="s">
        <v>168</v>
      </c>
      <c r="H170" s="196">
        <v>2111</v>
      </c>
      <c r="I170" s="197"/>
      <c r="J170" s="198">
        <f>ROUND(I170*H170,2)</f>
        <v>0</v>
      </c>
      <c r="K170" s="194" t="s">
        <v>154</v>
      </c>
      <c r="L170" s="39"/>
      <c r="M170" s="199" t="s">
        <v>1</v>
      </c>
      <c r="N170" s="200" t="s">
        <v>38</v>
      </c>
      <c r="O170" s="7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155</v>
      </c>
      <c r="AT170" s="203" t="s">
        <v>150</v>
      </c>
      <c r="AU170" s="203" t="s">
        <v>83</v>
      </c>
      <c r="AY170" s="17" t="s">
        <v>147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81</v>
      </c>
      <c r="BK170" s="204">
        <f>ROUND(I170*H170,2)</f>
        <v>0</v>
      </c>
      <c r="BL170" s="17" t="s">
        <v>155</v>
      </c>
      <c r="BM170" s="203" t="s">
        <v>233</v>
      </c>
    </row>
    <row r="171" spans="1:65" s="15" customFormat="1" x14ac:dyDescent="0.2">
      <c r="B171" s="238"/>
      <c r="C171" s="239"/>
      <c r="D171" s="207" t="s">
        <v>157</v>
      </c>
      <c r="E171" s="240" t="s">
        <v>1</v>
      </c>
      <c r="F171" s="241" t="s">
        <v>234</v>
      </c>
      <c r="G171" s="239"/>
      <c r="H171" s="240" t="s">
        <v>1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AT171" s="247" t="s">
        <v>157</v>
      </c>
      <c r="AU171" s="247" t="s">
        <v>83</v>
      </c>
      <c r="AV171" s="15" t="s">
        <v>81</v>
      </c>
      <c r="AW171" s="15" t="s">
        <v>30</v>
      </c>
      <c r="AX171" s="15" t="s">
        <v>73</v>
      </c>
      <c r="AY171" s="247" t="s">
        <v>147</v>
      </c>
    </row>
    <row r="172" spans="1:65" s="13" customFormat="1" x14ac:dyDescent="0.2">
      <c r="B172" s="205"/>
      <c r="C172" s="206"/>
      <c r="D172" s="207" t="s">
        <v>157</v>
      </c>
      <c r="E172" s="208" t="s">
        <v>1</v>
      </c>
      <c r="F172" s="209" t="s">
        <v>235</v>
      </c>
      <c r="G172" s="206"/>
      <c r="H172" s="210">
        <v>133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83</v>
      </c>
      <c r="AV172" s="13" t="s">
        <v>83</v>
      </c>
      <c r="AW172" s="13" t="s">
        <v>30</v>
      </c>
      <c r="AX172" s="13" t="s">
        <v>73</v>
      </c>
      <c r="AY172" s="216" t="s">
        <v>147</v>
      </c>
    </row>
    <row r="173" spans="1:65" s="13" customFormat="1" x14ac:dyDescent="0.2">
      <c r="B173" s="205"/>
      <c r="C173" s="206"/>
      <c r="D173" s="207" t="s">
        <v>157</v>
      </c>
      <c r="E173" s="208" t="s">
        <v>1</v>
      </c>
      <c r="F173" s="209" t="s">
        <v>236</v>
      </c>
      <c r="G173" s="206"/>
      <c r="H173" s="210">
        <v>700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157</v>
      </c>
      <c r="AU173" s="216" t="s">
        <v>83</v>
      </c>
      <c r="AV173" s="13" t="s">
        <v>83</v>
      </c>
      <c r="AW173" s="13" t="s">
        <v>30</v>
      </c>
      <c r="AX173" s="13" t="s">
        <v>73</v>
      </c>
      <c r="AY173" s="216" t="s">
        <v>147</v>
      </c>
    </row>
    <row r="174" spans="1:65" s="13" customFormat="1" x14ac:dyDescent="0.2">
      <c r="B174" s="205"/>
      <c r="C174" s="206"/>
      <c r="D174" s="207" t="s">
        <v>157</v>
      </c>
      <c r="E174" s="208" t="s">
        <v>1</v>
      </c>
      <c r="F174" s="209" t="s">
        <v>237</v>
      </c>
      <c r="G174" s="206"/>
      <c r="H174" s="210">
        <v>300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157</v>
      </c>
      <c r="AU174" s="216" t="s">
        <v>83</v>
      </c>
      <c r="AV174" s="13" t="s">
        <v>83</v>
      </c>
      <c r="AW174" s="13" t="s">
        <v>30</v>
      </c>
      <c r="AX174" s="13" t="s">
        <v>73</v>
      </c>
      <c r="AY174" s="216" t="s">
        <v>147</v>
      </c>
    </row>
    <row r="175" spans="1:65" s="13" customFormat="1" x14ac:dyDescent="0.2">
      <c r="B175" s="205"/>
      <c r="C175" s="206"/>
      <c r="D175" s="207" t="s">
        <v>157</v>
      </c>
      <c r="E175" s="208" t="s">
        <v>1</v>
      </c>
      <c r="F175" s="209" t="s">
        <v>238</v>
      </c>
      <c r="G175" s="206"/>
      <c r="H175" s="210">
        <v>200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83</v>
      </c>
      <c r="AV175" s="13" t="s">
        <v>83</v>
      </c>
      <c r="AW175" s="13" t="s">
        <v>30</v>
      </c>
      <c r="AX175" s="13" t="s">
        <v>73</v>
      </c>
      <c r="AY175" s="216" t="s">
        <v>147</v>
      </c>
    </row>
    <row r="176" spans="1:65" s="13" customFormat="1" x14ac:dyDescent="0.2">
      <c r="B176" s="205"/>
      <c r="C176" s="206"/>
      <c r="D176" s="207" t="s">
        <v>157</v>
      </c>
      <c r="E176" s="208" t="s">
        <v>1</v>
      </c>
      <c r="F176" s="209" t="s">
        <v>239</v>
      </c>
      <c r="G176" s="206"/>
      <c r="H176" s="210">
        <v>96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157</v>
      </c>
      <c r="AU176" s="216" t="s">
        <v>83</v>
      </c>
      <c r="AV176" s="13" t="s">
        <v>83</v>
      </c>
      <c r="AW176" s="13" t="s">
        <v>30</v>
      </c>
      <c r="AX176" s="13" t="s">
        <v>73</v>
      </c>
      <c r="AY176" s="216" t="s">
        <v>147</v>
      </c>
    </row>
    <row r="177" spans="1:65" s="13" customFormat="1" x14ac:dyDescent="0.2">
      <c r="B177" s="205"/>
      <c r="C177" s="206"/>
      <c r="D177" s="207" t="s">
        <v>157</v>
      </c>
      <c r="E177" s="208" t="s">
        <v>1</v>
      </c>
      <c r="F177" s="209" t="s">
        <v>240</v>
      </c>
      <c r="G177" s="206"/>
      <c r="H177" s="210">
        <v>200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157</v>
      </c>
      <c r="AU177" s="216" t="s">
        <v>83</v>
      </c>
      <c r="AV177" s="13" t="s">
        <v>83</v>
      </c>
      <c r="AW177" s="13" t="s">
        <v>30</v>
      </c>
      <c r="AX177" s="13" t="s">
        <v>73</v>
      </c>
      <c r="AY177" s="216" t="s">
        <v>147</v>
      </c>
    </row>
    <row r="178" spans="1:65" s="13" customFormat="1" x14ac:dyDescent="0.2">
      <c r="B178" s="205"/>
      <c r="C178" s="206"/>
      <c r="D178" s="207" t="s">
        <v>157</v>
      </c>
      <c r="E178" s="208" t="s">
        <v>1</v>
      </c>
      <c r="F178" s="209" t="s">
        <v>241</v>
      </c>
      <c r="G178" s="206"/>
      <c r="H178" s="210">
        <v>96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157</v>
      </c>
      <c r="AU178" s="216" t="s">
        <v>83</v>
      </c>
      <c r="AV178" s="13" t="s">
        <v>83</v>
      </c>
      <c r="AW178" s="13" t="s">
        <v>30</v>
      </c>
      <c r="AX178" s="13" t="s">
        <v>73</v>
      </c>
      <c r="AY178" s="216" t="s">
        <v>147</v>
      </c>
    </row>
    <row r="179" spans="1:65" s="13" customFormat="1" x14ac:dyDescent="0.2">
      <c r="B179" s="205"/>
      <c r="C179" s="206"/>
      <c r="D179" s="207" t="s">
        <v>157</v>
      </c>
      <c r="E179" s="208" t="s">
        <v>1</v>
      </c>
      <c r="F179" s="209" t="s">
        <v>242</v>
      </c>
      <c r="G179" s="206"/>
      <c r="H179" s="210">
        <v>260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157</v>
      </c>
      <c r="AU179" s="216" t="s">
        <v>83</v>
      </c>
      <c r="AV179" s="13" t="s">
        <v>83</v>
      </c>
      <c r="AW179" s="13" t="s">
        <v>30</v>
      </c>
      <c r="AX179" s="13" t="s">
        <v>73</v>
      </c>
      <c r="AY179" s="216" t="s">
        <v>147</v>
      </c>
    </row>
    <row r="180" spans="1:65" s="13" customFormat="1" x14ac:dyDescent="0.2">
      <c r="B180" s="205"/>
      <c r="C180" s="206"/>
      <c r="D180" s="207" t="s">
        <v>157</v>
      </c>
      <c r="E180" s="208" t="s">
        <v>1</v>
      </c>
      <c r="F180" s="209" t="s">
        <v>243</v>
      </c>
      <c r="G180" s="206"/>
      <c r="H180" s="210">
        <v>126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157</v>
      </c>
      <c r="AU180" s="216" t="s">
        <v>83</v>
      </c>
      <c r="AV180" s="13" t="s">
        <v>83</v>
      </c>
      <c r="AW180" s="13" t="s">
        <v>30</v>
      </c>
      <c r="AX180" s="13" t="s">
        <v>73</v>
      </c>
      <c r="AY180" s="216" t="s">
        <v>147</v>
      </c>
    </row>
    <row r="181" spans="1:65" s="14" customFormat="1" x14ac:dyDescent="0.2">
      <c r="B181" s="217"/>
      <c r="C181" s="218"/>
      <c r="D181" s="207" t="s">
        <v>157</v>
      </c>
      <c r="E181" s="219" t="s">
        <v>1</v>
      </c>
      <c r="F181" s="220" t="s">
        <v>164</v>
      </c>
      <c r="G181" s="218"/>
      <c r="H181" s="221">
        <v>2111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157</v>
      </c>
      <c r="AU181" s="227" t="s">
        <v>83</v>
      </c>
      <c r="AV181" s="14" t="s">
        <v>155</v>
      </c>
      <c r="AW181" s="14" t="s">
        <v>30</v>
      </c>
      <c r="AX181" s="14" t="s">
        <v>81</v>
      </c>
      <c r="AY181" s="227" t="s">
        <v>147</v>
      </c>
    </row>
    <row r="182" spans="1:65" s="2" customFormat="1" ht="55.5" customHeight="1" x14ac:dyDescent="0.2">
      <c r="A182" s="34"/>
      <c r="B182" s="35"/>
      <c r="C182" s="192" t="s">
        <v>244</v>
      </c>
      <c r="D182" s="192" t="s">
        <v>150</v>
      </c>
      <c r="E182" s="193" t="s">
        <v>245</v>
      </c>
      <c r="F182" s="194" t="s">
        <v>246</v>
      </c>
      <c r="G182" s="195" t="s">
        <v>153</v>
      </c>
      <c r="H182" s="196">
        <v>700</v>
      </c>
      <c r="I182" s="197"/>
      <c r="J182" s="198">
        <f>ROUND(I182*H182,2)</f>
        <v>0</v>
      </c>
      <c r="K182" s="194" t="s">
        <v>154</v>
      </c>
      <c r="L182" s="39"/>
      <c r="M182" s="199" t="s">
        <v>1</v>
      </c>
      <c r="N182" s="200" t="s">
        <v>38</v>
      </c>
      <c r="O182" s="7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155</v>
      </c>
      <c r="AT182" s="203" t="s">
        <v>150</v>
      </c>
      <c r="AU182" s="203" t="s">
        <v>83</v>
      </c>
      <c r="AY182" s="17" t="s">
        <v>147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81</v>
      </c>
      <c r="BK182" s="204">
        <f>ROUND(I182*H182,2)</f>
        <v>0</v>
      </c>
      <c r="BL182" s="17" t="s">
        <v>155</v>
      </c>
      <c r="BM182" s="203" t="s">
        <v>247</v>
      </c>
    </row>
    <row r="183" spans="1:65" s="13" customFormat="1" x14ac:dyDescent="0.2">
      <c r="B183" s="205"/>
      <c r="C183" s="206"/>
      <c r="D183" s="207" t="s">
        <v>157</v>
      </c>
      <c r="E183" s="208" t="s">
        <v>1</v>
      </c>
      <c r="F183" s="209" t="s">
        <v>248</v>
      </c>
      <c r="G183" s="206"/>
      <c r="H183" s="210">
        <v>700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157</v>
      </c>
      <c r="AU183" s="216" t="s">
        <v>83</v>
      </c>
      <c r="AV183" s="13" t="s">
        <v>83</v>
      </c>
      <c r="AW183" s="13" t="s">
        <v>30</v>
      </c>
      <c r="AX183" s="13" t="s">
        <v>73</v>
      </c>
      <c r="AY183" s="216" t="s">
        <v>147</v>
      </c>
    </row>
    <row r="184" spans="1:65" s="14" customFormat="1" x14ac:dyDescent="0.2">
      <c r="B184" s="217"/>
      <c r="C184" s="218"/>
      <c r="D184" s="207" t="s">
        <v>157</v>
      </c>
      <c r="E184" s="219" t="s">
        <v>1</v>
      </c>
      <c r="F184" s="220" t="s">
        <v>164</v>
      </c>
      <c r="G184" s="218"/>
      <c r="H184" s="221">
        <v>700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157</v>
      </c>
      <c r="AU184" s="227" t="s">
        <v>83</v>
      </c>
      <c r="AV184" s="14" t="s">
        <v>155</v>
      </c>
      <c r="AW184" s="14" t="s">
        <v>30</v>
      </c>
      <c r="AX184" s="14" t="s">
        <v>81</v>
      </c>
      <c r="AY184" s="227" t="s">
        <v>147</v>
      </c>
    </row>
    <row r="185" spans="1:65" s="2" customFormat="1" ht="55.5" customHeight="1" x14ac:dyDescent="0.2">
      <c r="A185" s="34"/>
      <c r="B185" s="35"/>
      <c r="C185" s="192" t="s">
        <v>8</v>
      </c>
      <c r="D185" s="192" t="s">
        <v>150</v>
      </c>
      <c r="E185" s="193" t="s">
        <v>249</v>
      </c>
      <c r="F185" s="194" t="s">
        <v>250</v>
      </c>
      <c r="G185" s="195" t="s">
        <v>153</v>
      </c>
      <c r="H185" s="196">
        <v>400</v>
      </c>
      <c r="I185" s="197"/>
      <c r="J185" s="198">
        <f>ROUND(I185*H185,2)</f>
        <v>0</v>
      </c>
      <c r="K185" s="194" t="s">
        <v>154</v>
      </c>
      <c r="L185" s="39"/>
      <c r="M185" s="199" t="s">
        <v>1</v>
      </c>
      <c r="N185" s="200" t="s">
        <v>38</v>
      </c>
      <c r="O185" s="71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155</v>
      </c>
      <c r="AT185" s="203" t="s">
        <v>150</v>
      </c>
      <c r="AU185" s="203" t="s">
        <v>83</v>
      </c>
      <c r="AY185" s="17" t="s">
        <v>147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81</v>
      </c>
      <c r="BK185" s="204">
        <f>ROUND(I185*H185,2)</f>
        <v>0</v>
      </c>
      <c r="BL185" s="17" t="s">
        <v>155</v>
      </c>
      <c r="BM185" s="203" t="s">
        <v>251</v>
      </c>
    </row>
    <row r="186" spans="1:65" s="13" customFormat="1" x14ac:dyDescent="0.2">
      <c r="B186" s="205"/>
      <c r="C186" s="206"/>
      <c r="D186" s="207" t="s">
        <v>157</v>
      </c>
      <c r="E186" s="208" t="s">
        <v>1</v>
      </c>
      <c r="F186" s="209" t="s">
        <v>252</v>
      </c>
      <c r="G186" s="206"/>
      <c r="H186" s="210">
        <v>400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157</v>
      </c>
      <c r="AU186" s="216" t="s">
        <v>83</v>
      </c>
      <c r="AV186" s="13" t="s">
        <v>83</v>
      </c>
      <c r="AW186" s="13" t="s">
        <v>30</v>
      </c>
      <c r="AX186" s="13" t="s">
        <v>73</v>
      </c>
      <c r="AY186" s="216" t="s">
        <v>147</v>
      </c>
    </row>
    <row r="187" spans="1:65" s="14" customFormat="1" x14ac:dyDescent="0.2">
      <c r="B187" s="217"/>
      <c r="C187" s="218"/>
      <c r="D187" s="207" t="s">
        <v>157</v>
      </c>
      <c r="E187" s="219" t="s">
        <v>1</v>
      </c>
      <c r="F187" s="220" t="s">
        <v>164</v>
      </c>
      <c r="G187" s="218"/>
      <c r="H187" s="221">
        <v>400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157</v>
      </c>
      <c r="AU187" s="227" t="s">
        <v>83</v>
      </c>
      <c r="AV187" s="14" t="s">
        <v>155</v>
      </c>
      <c r="AW187" s="14" t="s">
        <v>30</v>
      </c>
      <c r="AX187" s="14" t="s">
        <v>81</v>
      </c>
      <c r="AY187" s="227" t="s">
        <v>147</v>
      </c>
    </row>
    <row r="188" spans="1:65" s="12" customFormat="1" ht="25.9" customHeight="1" x14ac:dyDescent="0.2">
      <c r="B188" s="176"/>
      <c r="C188" s="177"/>
      <c r="D188" s="178" t="s">
        <v>72</v>
      </c>
      <c r="E188" s="179" t="s">
        <v>253</v>
      </c>
      <c r="F188" s="179" t="s">
        <v>254</v>
      </c>
      <c r="G188" s="177"/>
      <c r="H188" s="177"/>
      <c r="I188" s="180"/>
      <c r="J188" s="181">
        <f>BK188</f>
        <v>0</v>
      </c>
      <c r="K188" s="177"/>
      <c r="L188" s="182"/>
      <c r="M188" s="183"/>
      <c r="N188" s="184"/>
      <c r="O188" s="184"/>
      <c r="P188" s="185">
        <f>SUM(P189:P198)</f>
        <v>0</v>
      </c>
      <c r="Q188" s="184"/>
      <c r="R188" s="185">
        <f>SUM(R189:R198)</f>
        <v>0</v>
      </c>
      <c r="S188" s="184"/>
      <c r="T188" s="186">
        <f>SUM(T189:T198)</f>
        <v>0</v>
      </c>
      <c r="AR188" s="187" t="s">
        <v>155</v>
      </c>
      <c r="AT188" s="188" t="s">
        <v>72</v>
      </c>
      <c r="AU188" s="188" t="s">
        <v>73</v>
      </c>
      <c r="AY188" s="187" t="s">
        <v>147</v>
      </c>
      <c r="BK188" s="189">
        <f>SUM(BK189:BK198)</f>
        <v>0</v>
      </c>
    </row>
    <row r="189" spans="1:65" s="2" customFormat="1" ht="156.75" customHeight="1" x14ac:dyDescent="0.2">
      <c r="A189" s="34"/>
      <c r="B189" s="35"/>
      <c r="C189" s="192" t="s">
        <v>255</v>
      </c>
      <c r="D189" s="192" t="s">
        <v>150</v>
      </c>
      <c r="E189" s="193" t="s">
        <v>256</v>
      </c>
      <c r="F189" s="194" t="s">
        <v>257</v>
      </c>
      <c r="G189" s="195" t="s">
        <v>179</v>
      </c>
      <c r="H189" s="196">
        <v>312</v>
      </c>
      <c r="I189" s="197"/>
      <c r="J189" s="198">
        <f>ROUND(I189*H189,2)</f>
        <v>0</v>
      </c>
      <c r="K189" s="194" t="s">
        <v>154</v>
      </c>
      <c r="L189" s="39"/>
      <c r="M189" s="199" t="s">
        <v>1</v>
      </c>
      <c r="N189" s="200" t="s">
        <v>38</v>
      </c>
      <c r="O189" s="71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258</v>
      </c>
      <c r="AT189" s="203" t="s">
        <v>150</v>
      </c>
      <c r="AU189" s="203" t="s">
        <v>81</v>
      </c>
      <c r="AY189" s="17" t="s">
        <v>147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81</v>
      </c>
      <c r="BK189" s="204">
        <f>ROUND(I189*H189,2)</f>
        <v>0</v>
      </c>
      <c r="BL189" s="17" t="s">
        <v>258</v>
      </c>
      <c r="BM189" s="203" t="s">
        <v>259</v>
      </c>
    </row>
    <row r="190" spans="1:65" s="13" customFormat="1" x14ac:dyDescent="0.2">
      <c r="B190" s="205"/>
      <c r="C190" s="206"/>
      <c r="D190" s="207" t="s">
        <v>157</v>
      </c>
      <c r="E190" s="208" t="s">
        <v>1</v>
      </c>
      <c r="F190" s="209" t="s">
        <v>260</v>
      </c>
      <c r="G190" s="206"/>
      <c r="H190" s="210">
        <v>300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157</v>
      </c>
      <c r="AU190" s="216" t="s">
        <v>81</v>
      </c>
      <c r="AV190" s="13" t="s">
        <v>83</v>
      </c>
      <c r="AW190" s="13" t="s">
        <v>30</v>
      </c>
      <c r="AX190" s="13" t="s">
        <v>73</v>
      </c>
      <c r="AY190" s="216" t="s">
        <v>147</v>
      </c>
    </row>
    <row r="191" spans="1:65" s="13" customFormat="1" x14ac:dyDescent="0.2">
      <c r="B191" s="205"/>
      <c r="C191" s="206"/>
      <c r="D191" s="207" t="s">
        <v>157</v>
      </c>
      <c r="E191" s="208" t="s">
        <v>1</v>
      </c>
      <c r="F191" s="209" t="s">
        <v>261</v>
      </c>
      <c r="G191" s="206"/>
      <c r="H191" s="210">
        <v>12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157</v>
      </c>
      <c r="AU191" s="216" t="s">
        <v>81</v>
      </c>
      <c r="AV191" s="13" t="s">
        <v>83</v>
      </c>
      <c r="AW191" s="13" t="s">
        <v>30</v>
      </c>
      <c r="AX191" s="13" t="s">
        <v>73</v>
      </c>
      <c r="AY191" s="216" t="s">
        <v>147</v>
      </c>
    </row>
    <row r="192" spans="1:65" s="14" customFormat="1" x14ac:dyDescent="0.2">
      <c r="B192" s="217"/>
      <c r="C192" s="218"/>
      <c r="D192" s="207" t="s">
        <v>157</v>
      </c>
      <c r="E192" s="219" t="s">
        <v>1</v>
      </c>
      <c r="F192" s="220" t="s">
        <v>164</v>
      </c>
      <c r="G192" s="218"/>
      <c r="H192" s="221">
        <v>312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157</v>
      </c>
      <c r="AU192" s="227" t="s">
        <v>81</v>
      </c>
      <c r="AV192" s="14" t="s">
        <v>155</v>
      </c>
      <c r="AW192" s="14" t="s">
        <v>30</v>
      </c>
      <c r="AX192" s="14" t="s">
        <v>81</v>
      </c>
      <c r="AY192" s="227" t="s">
        <v>147</v>
      </c>
    </row>
    <row r="193" spans="1:65" s="2" customFormat="1" ht="156.75" customHeight="1" x14ac:dyDescent="0.2">
      <c r="A193" s="34"/>
      <c r="B193" s="35"/>
      <c r="C193" s="192" t="s">
        <v>7</v>
      </c>
      <c r="D193" s="192" t="s">
        <v>150</v>
      </c>
      <c r="E193" s="193" t="s">
        <v>262</v>
      </c>
      <c r="F193" s="194" t="s">
        <v>263</v>
      </c>
      <c r="G193" s="195" t="s">
        <v>179</v>
      </c>
      <c r="H193" s="196">
        <v>3954.6</v>
      </c>
      <c r="I193" s="197"/>
      <c r="J193" s="198">
        <f>ROUND(I193*H193,2)</f>
        <v>0</v>
      </c>
      <c r="K193" s="194" t="s">
        <v>154</v>
      </c>
      <c r="L193" s="39"/>
      <c r="M193" s="199" t="s">
        <v>1</v>
      </c>
      <c r="N193" s="200" t="s">
        <v>38</v>
      </c>
      <c r="O193" s="71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258</v>
      </c>
      <c r="AT193" s="203" t="s">
        <v>150</v>
      </c>
      <c r="AU193" s="203" t="s">
        <v>81</v>
      </c>
      <c r="AY193" s="17" t="s">
        <v>147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81</v>
      </c>
      <c r="BK193" s="204">
        <f>ROUND(I193*H193,2)</f>
        <v>0</v>
      </c>
      <c r="BL193" s="17" t="s">
        <v>258</v>
      </c>
      <c r="BM193" s="203" t="s">
        <v>264</v>
      </c>
    </row>
    <row r="194" spans="1:65" s="13" customFormat="1" x14ac:dyDescent="0.2">
      <c r="B194" s="205"/>
      <c r="C194" s="206"/>
      <c r="D194" s="207" t="s">
        <v>157</v>
      </c>
      <c r="E194" s="208" t="s">
        <v>1</v>
      </c>
      <c r="F194" s="209" t="s">
        <v>265</v>
      </c>
      <c r="G194" s="206"/>
      <c r="H194" s="210">
        <v>3954.6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157</v>
      </c>
      <c r="AU194" s="216" t="s">
        <v>81</v>
      </c>
      <c r="AV194" s="13" t="s">
        <v>83</v>
      </c>
      <c r="AW194" s="13" t="s">
        <v>30</v>
      </c>
      <c r="AX194" s="13" t="s">
        <v>73</v>
      </c>
      <c r="AY194" s="216" t="s">
        <v>147</v>
      </c>
    </row>
    <row r="195" spans="1:65" s="14" customFormat="1" x14ac:dyDescent="0.2">
      <c r="B195" s="217"/>
      <c r="C195" s="218"/>
      <c r="D195" s="207" t="s">
        <v>157</v>
      </c>
      <c r="E195" s="219" t="s">
        <v>1</v>
      </c>
      <c r="F195" s="220" t="s">
        <v>164</v>
      </c>
      <c r="G195" s="218"/>
      <c r="H195" s="221">
        <v>3954.6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157</v>
      </c>
      <c r="AU195" s="227" t="s">
        <v>81</v>
      </c>
      <c r="AV195" s="14" t="s">
        <v>155</v>
      </c>
      <c r="AW195" s="14" t="s">
        <v>30</v>
      </c>
      <c r="AX195" s="14" t="s">
        <v>81</v>
      </c>
      <c r="AY195" s="227" t="s">
        <v>147</v>
      </c>
    </row>
    <row r="196" spans="1:65" s="2" customFormat="1" ht="90" customHeight="1" x14ac:dyDescent="0.2">
      <c r="A196" s="34"/>
      <c r="B196" s="35"/>
      <c r="C196" s="192" t="s">
        <v>266</v>
      </c>
      <c r="D196" s="192" t="s">
        <v>150</v>
      </c>
      <c r="E196" s="193" t="s">
        <v>267</v>
      </c>
      <c r="F196" s="194" t="s">
        <v>268</v>
      </c>
      <c r="G196" s="195" t="s">
        <v>193</v>
      </c>
      <c r="H196" s="196">
        <v>3</v>
      </c>
      <c r="I196" s="197"/>
      <c r="J196" s="198">
        <f>ROUND(I196*H196,2)</f>
        <v>0</v>
      </c>
      <c r="K196" s="194" t="s">
        <v>154</v>
      </c>
      <c r="L196" s="39"/>
      <c r="M196" s="199" t="s">
        <v>1</v>
      </c>
      <c r="N196" s="200" t="s">
        <v>38</v>
      </c>
      <c r="O196" s="71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3" t="s">
        <v>258</v>
      </c>
      <c r="AT196" s="203" t="s">
        <v>150</v>
      </c>
      <c r="AU196" s="203" t="s">
        <v>81</v>
      </c>
      <c r="AY196" s="17" t="s">
        <v>147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7" t="s">
        <v>81</v>
      </c>
      <c r="BK196" s="204">
        <f>ROUND(I196*H196,2)</f>
        <v>0</v>
      </c>
      <c r="BL196" s="17" t="s">
        <v>258</v>
      </c>
      <c r="BM196" s="203" t="s">
        <v>269</v>
      </c>
    </row>
    <row r="197" spans="1:65" s="13" customFormat="1" x14ac:dyDescent="0.2">
      <c r="B197" s="205"/>
      <c r="C197" s="206"/>
      <c r="D197" s="207" t="s">
        <v>157</v>
      </c>
      <c r="E197" s="208" t="s">
        <v>1</v>
      </c>
      <c r="F197" s="209" t="s">
        <v>120</v>
      </c>
      <c r="G197" s="206"/>
      <c r="H197" s="210">
        <v>3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157</v>
      </c>
      <c r="AU197" s="216" t="s">
        <v>81</v>
      </c>
      <c r="AV197" s="13" t="s">
        <v>83</v>
      </c>
      <c r="AW197" s="13" t="s">
        <v>30</v>
      </c>
      <c r="AX197" s="13" t="s">
        <v>73</v>
      </c>
      <c r="AY197" s="216" t="s">
        <v>147</v>
      </c>
    </row>
    <row r="198" spans="1:65" s="14" customFormat="1" x14ac:dyDescent="0.2">
      <c r="B198" s="217"/>
      <c r="C198" s="218"/>
      <c r="D198" s="207" t="s">
        <v>157</v>
      </c>
      <c r="E198" s="219" t="s">
        <v>1</v>
      </c>
      <c r="F198" s="220" t="s">
        <v>164</v>
      </c>
      <c r="G198" s="218"/>
      <c r="H198" s="221">
        <v>3</v>
      </c>
      <c r="I198" s="222"/>
      <c r="J198" s="218"/>
      <c r="K198" s="218"/>
      <c r="L198" s="223"/>
      <c r="M198" s="248"/>
      <c r="N198" s="249"/>
      <c r="O198" s="249"/>
      <c r="P198" s="249"/>
      <c r="Q198" s="249"/>
      <c r="R198" s="249"/>
      <c r="S198" s="249"/>
      <c r="T198" s="250"/>
      <c r="AT198" s="227" t="s">
        <v>157</v>
      </c>
      <c r="AU198" s="227" t="s">
        <v>81</v>
      </c>
      <c r="AV198" s="14" t="s">
        <v>155</v>
      </c>
      <c r="AW198" s="14" t="s">
        <v>30</v>
      </c>
      <c r="AX198" s="14" t="s">
        <v>81</v>
      </c>
      <c r="AY198" s="227" t="s">
        <v>147</v>
      </c>
    </row>
    <row r="199" spans="1:65" s="2" customFormat="1" ht="6.95" customHeight="1" x14ac:dyDescent="0.2">
      <c r="A199" s="34"/>
      <c r="B199" s="54"/>
      <c r="C199" s="55"/>
      <c r="D199" s="55"/>
      <c r="E199" s="55"/>
      <c r="F199" s="55"/>
      <c r="G199" s="55"/>
      <c r="H199" s="55"/>
      <c r="I199" s="55"/>
      <c r="J199" s="55"/>
      <c r="K199" s="55"/>
      <c r="L199" s="39"/>
      <c r="M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</row>
  </sheetData>
  <sheetProtection algorithmName="SHA-512" hashValue="cnAwP3lhKuRgFGhyVjF/y869t9bjzXp0kIiqnmsGdBh2cyqjFGt7XJgBppsTk/VU2yCFsHKsp32VGaQuENgXOA==" saltValue="AxTJt9AjF4LBTT9OSA1Vfg==" spinCount="100000" sheet="1" objects="1" scenarios="1" formatColumns="0" formatRows="0" autoFilter="0"/>
  <autoFilter ref="C118:K198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0"/>
  <sheetViews>
    <sheetView showGridLines="0" topLeftCell="A137" workbookViewId="0">
      <selection activeCell="I148" sqref="I14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86</v>
      </c>
    </row>
    <row r="3" spans="1:4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4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20" t="s">
        <v>16</v>
      </c>
      <c r="L6" s="20"/>
    </row>
    <row r="7" spans="1:4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46" s="2" customFormat="1" ht="12" customHeight="1" x14ac:dyDescent="0.2">
      <c r="A8" s="34"/>
      <c r="B8" s="39"/>
      <c r="C8" s="34"/>
      <c r="D8" s="120" t="s">
        <v>122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 x14ac:dyDescent="0.2">
      <c r="A9" s="34"/>
      <c r="B9" s="39"/>
      <c r="C9" s="34"/>
      <c r="D9" s="34"/>
      <c r="E9" s="316" t="s">
        <v>270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25. 2. 2022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20" t="s">
        <v>26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20" t="s">
        <v>27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20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20" t="s">
        <v>29</v>
      </c>
      <c r="E20" s="34"/>
      <c r="F20" s="34"/>
      <c r="G20" s="34"/>
      <c r="H20" s="34"/>
      <c r="I20" s="120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0" t="s">
        <v>26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20" t="s">
        <v>31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26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20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22"/>
      <c r="B27" s="123"/>
      <c r="C27" s="122"/>
      <c r="D27" s="122"/>
      <c r="E27" s="320" t="s">
        <v>1</v>
      </c>
      <c r="F27" s="320"/>
      <c r="G27" s="320"/>
      <c r="H27" s="320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6" t="s">
        <v>33</v>
      </c>
      <c r="E30" s="34"/>
      <c r="F30" s="34"/>
      <c r="G30" s="34"/>
      <c r="H30" s="34"/>
      <c r="I30" s="34"/>
      <c r="J30" s="127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8" t="s">
        <v>35</v>
      </c>
      <c r="G32" s="34"/>
      <c r="H32" s="34"/>
      <c r="I32" s="128" t="s">
        <v>34</v>
      </c>
      <c r="J32" s="128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9" t="s">
        <v>37</v>
      </c>
      <c r="E33" s="120" t="s">
        <v>38</v>
      </c>
      <c r="F33" s="130">
        <f>ROUND((SUM(BE119:BE189)),  2)</f>
        <v>0</v>
      </c>
      <c r="G33" s="34"/>
      <c r="H33" s="34"/>
      <c r="I33" s="131">
        <v>0.21</v>
      </c>
      <c r="J33" s="130">
        <f>ROUND(((SUM(BE119:BE189))*I33),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20" t="s">
        <v>39</v>
      </c>
      <c r="F34" s="130">
        <f>ROUND((SUM(BF119:BF189)),  2)</f>
        <v>0</v>
      </c>
      <c r="G34" s="34"/>
      <c r="H34" s="34"/>
      <c r="I34" s="131">
        <v>0.15</v>
      </c>
      <c r="J34" s="130">
        <f>ROUND(((SUM(BF119:BF189))*I34),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20" t="s">
        <v>40</v>
      </c>
      <c r="F35" s="130">
        <f>ROUND((SUM(BG119:BG189)),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20" t="s">
        <v>41</v>
      </c>
      <c r="F36" s="130">
        <f>ROUND((SUM(BH119:BH189)),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42</v>
      </c>
      <c r="F37" s="130">
        <f>ROUND((SUM(BI119:BI189)),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 x14ac:dyDescent="0.2">
      <c r="A87" s="34"/>
      <c r="B87" s="35"/>
      <c r="C87" s="36"/>
      <c r="D87" s="36"/>
      <c r="E87" s="306" t="str">
        <f>E9</f>
        <v>02 - Oprava žel. svršku Měšice - Kojetice km 27,050 - 30,630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25. 2. 2022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50" t="s">
        <v>125</v>
      </c>
      <c r="D94" s="151"/>
      <c r="E94" s="151"/>
      <c r="F94" s="151"/>
      <c r="G94" s="151"/>
      <c r="H94" s="151"/>
      <c r="I94" s="151"/>
      <c r="J94" s="152" t="s">
        <v>126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3" t="s">
        <v>127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128</v>
      </c>
    </row>
    <row r="97" spans="1:31" s="9" customFormat="1" ht="24.95" customHeight="1" x14ac:dyDescent="0.2">
      <c r="B97" s="154"/>
      <c r="C97" s="155"/>
      <c r="D97" s="156" t="s">
        <v>129</v>
      </c>
      <c r="E97" s="157"/>
      <c r="F97" s="157"/>
      <c r="G97" s="157"/>
      <c r="H97" s="157"/>
      <c r="I97" s="157"/>
      <c r="J97" s="158">
        <f>J120</f>
        <v>0</v>
      </c>
      <c r="K97" s="155"/>
      <c r="L97" s="159"/>
    </row>
    <row r="98" spans="1:31" s="10" customFormat="1" ht="19.899999999999999" customHeight="1" x14ac:dyDescent="0.2">
      <c r="B98" s="160"/>
      <c r="C98" s="104"/>
      <c r="D98" s="161" t="s">
        <v>130</v>
      </c>
      <c r="E98" s="162"/>
      <c r="F98" s="162"/>
      <c r="G98" s="162"/>
      <c r="H98" s="162"/>
      <c r="I98" s="162"/>
      <c r="J98" s="163">
        <f>J121</f>
        <v>0</v>
      </c>
      <c r="K98" s="104"/>
      <c r="L98" s="164"/>
    </row>
    <row r="99" spans="1:31" s="9" customFormat="1" ht="24.95" customHeight="1" x14ac:dyDescent="0.2">
      <c r="B99" s="154"/>
      <c r="C99" s="155"/>
      <c r="D99" s="156" t="s">
        <v>131</v>
      </c>
      <c r="E99" s="157"/>
      <c r="F99" s="157"/>
      <c r="G99" s="157"/>
      <c r="H99" s="157"/>
      <c r="I99" s="157"/>
      <c r="J99" s="158">
        <f>J179</f>
        <v>0</v>
      </c>
      <c r="K99" s="155"/>
      <c r="L99" s="159"/>
    </row>
    <row r="100" spans="1:31" s="2" customFormat="1" ht="21.75" customHeight="1" x14ac:dyDescent="0.2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 x14ac:dyDescent="0.2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 x14ac:dyDescent="0.2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 x14ac:dyDescent="0.2">
      <c r="A106" s="34"/>
      <c r="B106" s="35"/>
      <c r="C106" s="23" t="s">
        <v>132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 x14ac:dyDescent="0.2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 x14ac:dyDescent="0.2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 x14ac:dyDescent="0.2">
      <c r="A109" s="34"/>
      <c r="B109" s="35"/>
      <c r="C109" s="36"/>
      <c r="D109" s="36"/>
      <c r="E109" s="312" t="str">
        <f>E7</f>
        <v>13- Oprava trati v úseku Praha Satalice - Neratovice</v>
      </c>
      <c r="F109" s="313"/>
      <c r="G109" s="313"/>
      <c r="H109" s="31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 x14ac:dyDescent="0.2">
      <c r="A110" s="34"/>
      <c r="B110" s="35"/>
      <c r="C110" s="29" t="s">
        <v>122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30" customHeight="1" x14ac:dyDescent="0.2">
      <c r="A111" s="34"/>
      <c r="B111" s="35"/>
      <c r="C111" s="36"/>
      <c r="D111" s="36"/>
      <c r="E111" s="306" t="str">
        <f>E9</f>
        <v>02 - Oprava žel. svršku Měšice - Kojetice km 27,050 - 30,630</v>
      </c>
      <c r="F111" s="311"/>
      <c r="G111" s="311"/>
      <c r="H111" s="31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 x14ac:dyDescent="0.2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 x14ac:dyDescent="0.2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 t="str">
        <f>IF(J12="","",J12)</f>
        <v>25. 2. 2022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 x14ac:dyDescent="0.2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 x14ac:dyDescent="0.2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29" t="s">
        <v>29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 x14ac:dyDescent="0.2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29" t="s">
        <v>31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 x14ac:dyDescent="0.2">
      <c r="A118" s="165"/>
      <c r="B118" s="166"/>
      <c r="C118" s="167" t="s">
        <v>133</v>
      </c>
      <c r="D118" s="168" t="s">
        <v>58</v>
      </c>
      <c r="E118" s="168" t="s">
        <v>54</v>
      </c>
      <c r="F118" s="168" t="s">
        <v>55</v>
      </c>
      <c r="G118" s="168" t="s">
        <v>134</v>
      </c>
      <c r="H118" s="168" t="s">
        <v>135</v>
      </c>
      <c r="I118" s="168" t="s">
        <v>136</v>
      </c>
      <c r="J118" s="168" t="s">
        <v>126</v>
      </c>
      <c r="K118" s="169" t="s">
        <v>137</v>
      </c>
      <c r="L118" s="170"/>
      <c r="M118" s="75" t="s">
        <v>1</v>
      </c>
      <c r="N118" s="76" t="s">
        <v>37</v>
      </c>
      <c r="O118" s="76" t="s">
        <v>138</v>
      </c>
      <c r="P118" s="76" t="s">
        <v>139</v>
      </c>
      <c r="Q118" s="76" t="s">
        <v>140</v>
      </c>
      <c r="R118" s="76" t="s">
        <v>141</v>
      </c>
      <c r="S118" s="76" t="s">
        <v>142</v>
      </c>
      <c r="T118" s="77" t="s">
        <v>143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9" customHeight="1" x14ac:dyDescent="0.25">
      <c r="A119" s="34"/>
      <c r="B119" s="35"/>
      <c r="C119" s="82" t="s">
        <v>144</v>
      </c>
      <c r="D119" s="36"/>
      <c r="E119" s="36"/>
      <c r="F119" s="36"/>
      <c r="G119" s="36"/>
      <c r="H119" s="36"/>
      <c r="I119" s="36"/>
      <c r="J119" s="171">
        <f>BK119</f>
        <v>0</v>
      </c>
      <c r="K119" s="36"/>
      <c r="L119" s="39"/>
      <c r="M119" s="78"/>
      <c r="N119" s="172"/>
      <c r="O119" s="79"/>
      <c r="P119" s="173">
        <f>P120+P179</f>
        <v>0</v>
      </c>
      <c r="Q119" s="79"/>
      <c r="R119" s="173">
        <f>R120+R179</f>
        <v>4243.2863400000006</v>
      </c>
      <c r="S119" s="79"/>
      <c r="T119" s="174">
        <f>T120+T179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72</v>
      </c>
      <c r="AU119" s="17" t="s">
        <v>128</v>
      </c>
      <c r="BK119" s="175">
        <f>BK120+BK179</f>
        <v>0</v>
      </c>
    </row>
    <row r="120" spans="1:65" s="12" customFormat="1" ht="25.9" customHeight="1" x14ac:dyDescent="0.2">
      <c r="B120" s="176"/>
      <c r="C120" s="177"/>
      <c r="D120" s="178" t="s">
        <v>72</v>
      </c>
      <c r="E120" s="179" t="s">
        <v>145</v>
      </c>
      <c r="F120" s="179" t="s">
        <v>146</v>
      </c>
      <c r="G120" s="177"/>
      <c r="H120" s="177"/>
      <c r="I120" s="180"/>
      <c r="J120" s="181">
        <f>BK120</f>
        <v>0</v>
      </c>
      <c r="K120" s="177"/>
      <c r="L120" s="182"/>
      <c r="M120" s="183"/>
      <c r="N120" s="184"/>
      <c r="O120" s="184"/>
      <c r="P120" s="185">
        <f>P121</f>
        <v>0</v>
      </c>
      <c r="Q120" s="184"/>
      <c r="R120" s="185">
        <f>R121</f>
        <v>4243.2863400000006</v>
      </c>
      <c r="S120" s="184"/>
      <c r="T120" s="186">
        <f>T121</f>
        <v>0</v>
      </c>
      <c r="AR120" s="187" t="s">
        <v>81</v>
      </c>
      <c r="AT120" s="188" t="s">
        <v>72</v>
      </c>
      <c r="AU120" s="188" t="s">
        <v>73</v>
      </c>
      <c r="AY120" s="187" t="s">
        <v>147</v>
      </c>
      <c r="BK120" s="189">
        <f>BK121</f>
        <v>0</v>
      </c>
    </row>
    <row r="121" spans="1:65" s="12" customFormat="1" ht="22.9" customHeight="1" x14ac:dyDescent="0.2">
      <c r="B121" s="176"/>
      <c r="C121" s="177"/>
      <c r="D121" s="178" t="s">
        <v>72</v>
      </c>
      <c r="E121" s="190" t="s">
        <v>148</v>
      </c>
      <c r="F121" s="190" t="s">
        <v>149</v>
      </c>
      <c r="G121" s="177"/>
      <c r="H121" s="177"/>
      <c r="I121" s="180"/>
      <c r="J121" s="191">
        <f>BK121</f>
        <v>0</v>
      </c>
      <c r="K121" s="177"/>
      <c r="L121" s="182"/>
      <c r="M121" s="183"/>
      <c r="N121" s="184"/>
      <c r="O121" s="184"/>
      <c r="P121" s="185">
        <f>SUM(P122:P178)</f>
        <v>0</v>
      </c>
      <c r="Q121" s="184"/>
      <c r="R121" s="185">
        <f>SUM(R122:R178)</f>
        <v>4243.2863400000006</v>
      </c>
      <c r="S121" s="184"/>
      <c r="T121" s="186">
        <f>SUM(T122:T178)</f>
        <v>0</v>
      </c>
      <c r="AR121" s="187" t="s">
        <v>81</v>
      </c>
      <c r="AT121" s="188" t="s">
        <v>72</v>
      </c>
      <c r="AU121" s="188" t="s">
        <v>81</v>
      </c>
      <c r="AY121" s="187" t="s">
        <v>147</v>
      </c>
      <c r="BK121" s="189">
        <f>SUM(BK122:BK178)</f>
        <v>0</v>
      </c>
    </row>
    <row r="122" spans="1:65" s="2" customFormat="1" ht="66.75" customHeight="1" x14ac:dyDescent="0.2">
      <c r="A122" s="34"/>
      <c r="B122" s="35"/>
      <c r="C122" s="192" t="s">
        <v>81</v>
      </c>
      <c r="D122" s="192" t="s">
        <v>150</v>
      </c>
      <c r="E122" s="193" t="s">
        <v>151</v>
      </c>
      <c r="F122" s="194" t="s">
        <v>152</v>
      </c>
      <c r="G122" s="195" t="s">
        <v>153</v>
      </c>
      <c r="H122" s="196">
        <v>2250</v>
      </c>
      <c r="I122" s="197"/>
      <c r="J122" s="198">
        <f>ROUND(I122*H122,2)</f>
        <v>0</v>
      </c>
      <c r="K122" s="194" t="s">
        <v>154</v>
      </c>
      <c r="L122" s="39"/>
      <c r="M122" s="199" t="s">
        <v>1</v>
      </c>
      <c r="N122" s="200" t="s">
        <v>38</v>
      </c>
      <c r="O122" s="7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155</v>
      </c>
      <c r="AT122" s="203" t="s">
        <v>150</v>
      </c>
      <c r="AU122" s="203" t="s">
        <v>83</v>
      </c>
      <c r="AY122" s="17" t="s">
        <v>147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81</v>
      </c>
      <c r="BK122" s="204">
        <f>ROUND(I122*H122,2)</f>
        <v>0</v>
      </c>
      <c r="BL122" s="17" t="s">
        <v>155</v>
      </c>
      <c r="BM122" s="203" t="s">
        <v>271</v>
      </c>
    </row>
    <row r="123" spans="1:65" s="13" customFormat="1" x14ac:dyDescent="0.2">
      <c r="B123" s="205"/>
      <c r="C123" s="206"/>
      <c r="D123" s="207" t="s">
        <v>157</v>
      </c>
      <c r="E123" s="208" t="s">
        <v>1</v>
      </c>
      <c r="F123" s="209" t="s">
        <v>272</v>
      </c>
      <c r="G123" s="206"/>
      <c r="H123" s="210">
        <v>600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157</v>
      </c>
      <c r="AU123" s="216" t="s">
        <v>83</v>
      </c>
      <c r="AV123" s="13" t="s">
        <v>83</v>
      </c>
      <c r="AW123" s="13" t="s">
        <v>30</v>
      </c>
      <c r="AX123" s="13" t="s">
        <v>73</v>
      </c>
      <c r="AY123" s="216" t="s">
        <v>147</v>
      </c>
    </row>
    <row r="124" spans="1:65" s="13" customFormat="1" x14ac:dyDescent="0.2">
      <c r="B124" s="205"/>
      <c r="C124" s="206"/>
      <c r="D124" s="207" t="s">
        <v>157</v>
      </c>
      <c r="E124" s="208" t="s">
        <v>1</v>
      </c>
      <c r="F124" s="209" t="s">
        <v>273</v>
      </c>
      <c r="G124" s="206"/>
      <c r="H124" s="210">
        <v>1200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157</v>
      </c>
      <c r="AU124" s="216" t="s">
        <v>83</v>
      </c>
      <c r="AV124" s="13" t="s">
        <v>83</v>
      </c>
      <c r="AW124" s="13" t="s">
        <v>30</v>
      </c>
      <c r="AX124" s="13" t="s">
        <v>73</v>
      </c>
      <c r="AY124" s="216" t="s">
        <v>147</v>
      </c>
    </row>
    <row r="125" spans="1:65" s="13" customFormat="1" x14ac:dyDescent="0.2">
      <c r="B125" s="205"/>
      <c r="C125" s="206"/>
      <c r="D125" s="207" t="s">
        <v>157</v>
      </c>
      <c r="E125" s="208" t="s">
        <v>1</v>
      </c>
      <c r="F125" s="209" t="s">
        <v>274</v>
      </c>
      <c r="G125" s="206"/>
      <c r="H125" s="210">
        <v>200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157</v>
      </c>
      <c r="AU125" s="216" t="s">
        <v>83</v>
      </c>
      <c r="AV125" s="13" t="s">
        <v>83</v>
      </c>
      <c r="AW125" s="13" t="s">
        <v>30</v>
      </c>
      <c r="AX125" s="13" t="s">
        <v>73</v>
      </c>
      <c r="AY125" s="216" t="s">
        <v>147</v>
      </c>
    </row>
    <row r="126" spans="1:65" s="13" customFormat="1" x14ac:dyDescent="0.2">
      <c r="B126" s="205"/>
      <c r="C126" s="206"/>
      <c r="D126" s="207" t="s">
        <v>157</v>
      </c>
      <c r="E126" s="208" t="s">
        <v>1</v>
      </c>
      <c r="F126" s="209" t="s">
        <v>275</v>
      </c>
      <c r="G126" s="206"/>
      <c r="H126" s="210">
        <v>250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157</v>
      </c>
      <c r="AU126" s="216" t="s">
        <v>83</v>
      </c>
      <c r="AV126" s="13" t="s">
        <v>83</v>
      </c>
      <c r="AW126" s="13" t="s">
        <v>30</v>
      </c>
      <c r="AX126" s="13" t="s">
        <v>73</v>
      </c>
      <c r="AY126" s="216" t="s">
        <v>147</v>
      </c>
    </row>
    <row r="127" spans="1:65" s="14" customFormat="1" x14ac:dyDescent="0.2">
      <c r="B127" s="217"/>
      <c r="C127" s="218"/>
      <c r="D127" s="207" t="s">
        <v>157</v>
      </c>
      <c r="E127" s="219" t="s">
        <v>1</v>
      </c>
      <c r="F127" s="220" t="s">
        <v>164</v>
      </c>
      <c r="G127" s="218"/>
      <c r="H127" s="221">
        <v>2250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157</v>
      </c>
      <c r="AU127" s="227" t="s">
        <v>83</v>
      </c>
      <c r="AV127" s="14" t="s">
        <v>155</v>
      </c>
      <c r="AW127" s="14" t="s">
        <v>30</v>
      </c>
      <c r="AX127" s="14" t="s">
        <v>81</v>
      </c>
      <c r="AY127" s="227" t="s">
        <v>147</v>
      </c>
    </row>
    <row r="128" spans="1:65" s="2" customFormat="1" ht="167.1" customHeight="1" x14ac:dyDescent="0.2">
      <c r="A128" s="34"/>
      <c r="B128" s="35"/>
      <c r="C128" s="192" t="s">
        <v>83</v>
      </c>
      <c r="D128" s="192" t="s">
        <v>150</v>
      </c>
      <c r="E128" s="193" t="s">
        <v>276</v>
      </c>
      <c r="F128" s="194" t="s">
        <v>277</v>
      </c>
      <c r="G128" s="195" t="s">
        <v>216</v>
      </c>
      <c r="H128" s="196">
        <v>3.58</v>
      </c>
      <c r="I128" s="197"/>
      <c r="J128" s="198">
        <f>ROUND(I128*H128,2)</f>
        <v>0</v>
      </c>
      <c r="K128" s="194" t="s">
        <v>154</v>
      </c>
      <c r="L128" s="39"/>
      <c r="M128" s="199" t="s">
        <v>1</v>
      </c>
      <c r="N128" s="200" t="s">
        <v>38</v>
      </c>
      <c r="O128" s="71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155</v>
      </c>
      <c r="AT128" s="203" t="s">
        <v>150</v>
      </c>
      <c r="AU128" s="203" t="s">
        <v>83</v>
      </c>
      <c r="AY128" s="17" t="s">
        <v>147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81</v>
      </c>
      <c r="BK128" s="204">
        <f>ROUND(I128*H128,2)</f>
        <v>0</v>
      </c>
      <c r="BL128" s="17" t="s">
        <v>155</v>
      </c>
      <c r="BM128" s="203" t="s">
        <v>278</v>
      </c>
    </row>
    <row r="129" spans="1:65" s="13" customFormat="1" x14ac:dyDescent="0.2">
      <c r="B129" s="205"/>
      <c r="C129" s="206"/>
      <c r="D129" s="207" t="s">
        <v>157</v>
      </c>
      <c r="E129" s="208" t="s">
        <v>1</v>
      </c>
      <c r="F129" s="209" t="s">
        <v>279</v>
      </c>
      <c r="G129" s="206"/>
      <c r="H129" s="210">
        <v>3.58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157</v>
      </c>
      <c r="AU129" s="216" t="s">
        <v>83</v>
      </c>
      <c r="AV129" s="13" t="s">
        <v>83</v>
      </c>
      <c r="AW129" s="13" t="s">
        <v>30</v>
      </c>
      <c r="AX129" s="13" t="s">
        <v>73</v>
      </c>
      <c r="AY129" s="216" t="s">
        <v>147</v>
      </c>
    </row>
    <row r="130" spans="1:65" s="14" customFormat="1" x14ac:dyDescent="0.2">
      <c r="B130" s="217"/>
      <c r="C130" s="218"/>
      <c r="D130" s="207" t="s">
        <v>157</v>
      </c>
      <c r="E130" s="219" t="s">
        <v>1</v>
      </c>
      <c r="F130" s="220" t="s">
        <v>164</v>
      </c>
      <c r="G130" s="218"/>
      <c r="H130" s="221">
        <v>3.58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157</v>
      </c>
      <c r="AU130" s="227" t="s">
        <v>83</v>
      </c>
      <c r="AV130" s="14" t="s">
        <v>155</v>
      </c>
      <c r="AW130" s="14" t="s">
        <v>30</v>
      </c>
      <c r="AX130" s="14" t="s">
        <v>81</v>
      </c>
      <c r="AY130" s="227" t="s">
        <v>147</v>
      </c>
    </row>
    <row r="131" spans="1:65" s="2" customFormat="1" ht="76.349999999999994" customHeight="1" x14ac:dyDescent="0.2">
      <c r="A131" s="34"/>
      <c r="B131" s="35"/>
      <c r="C131" s="192" t="s">
        <v>120</v>
      </c>
      <c r="D131" s="192" t="s">
        <v>150</v>
      </c>
      <c r="E131" s="193" t="s">
        <v>171</v>
      </c>
      <c r="F131" s="194" t="s">
        <v>172</v>
      </c>
      <c r="G131" s="195" t="s">
        <v>168</v>
      </c>
      <c r="H131" s="196">
        <v>2154</v>
      </c>
      <c r="I131" s="197"/>
      <c r="J131" s="198">
        <f>ROUND(I131*H131,2)</f>
        <v>0</v>
      </c>
      <c r="K131" s="194" t="s">
        <v>154</v>
      </c>
      <c r="L131" s="39"/>
      <c r="M131" s="199" t="s">
        <v>1</v>
      </c>
      <c r="N131" s="200" t="s">
        <v>38</v>
      </c>
      <c r="O131" s="7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155</v>
      </c>
      <c r="AT131" s="203" t="s">
        <v>150</v>
      </c>
      <c r="AU131" s="203" t="s">
        <v>83</v>
      </c>
      <c r="AY131" s="17" t="s">
        <v>147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81</v>
      </c>
      <c r="BK131" s="204">
        <f>ROUND(I131*H131,2)</f>
        <v>0</v>
      </c>
      <c r="BL131" s="17" t="s">
        <v>155</v>
      </c>
      <c r="BM131" s="203" t="s">
        <v>280</v>
      </c>
    </row>
    <row r="132" spans="1:65" s="13" customFormat="1" x14ac:dyDescent="0.2">
      <c r="B132" s="205"/>
      <c r="C132" s="206"/>
      <c r="D132" s="207" t="s">
        <v>157</v>
      </c>
      <c r="E132" s="208" t="s">
        <v>1</v>
      </c>
      <c r="F132" s="209" t="s">
        <v>281</v>
      </c>
      <c r="G132" s="206"/>
      <c r="H132" s="210">
        <v>2154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83</v>
      </c>
      <c r="AV132" s="13" t="s">
        <v>83</v>
      </c>
      <c r="AW132" s="13" t="s">
        <v>30</v>
      </c>
      <c r="AX132" s="13" t="s">
        <v>73</v>
      </c>
      <c r="AY132" s="216" t="s">
        <v>147</v>
      </c>
    </row>
    <row r="133" spans="1:65" s="14" customFormat="1" x14ac:dyDescent="0.2">
      <c r="B133" s="217"/>
      <c r="C133" s="218"/>
      <c r="D133" s="207" t="s">
        <v>157</v>
      </c>
      <c r="E133" s="219" t="s">
        <v>1</v>
      </c>
      <c r="F133" s="220" t="s">
        <v>164</v>
      </c>
      <c r="G133" s="218"/>
      <c r="H133" s="221">
        <v>2154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157</v>
      </c>
      <c r="AU133" s="227" t="s">
        <v>83</v>
      </c>
      <c r="AV133" s="14" t="s">
        <v>155</v>
      </c>
      <c r="AW133" s="14" t="s">
        <v>30</v>
      </c>
      <c r="AX133" s="14" t="s">
        <v>81</v>
      </c>
      <c r="AY133" s="227" t="s">
        <v>147</v>
      </c>
    </row>
    <row r="134" spans="1:65" s="2" customFormat="1" ht="16.5" customHeight="1" x14ac:dyDescent="0.2">
      <c r="A134" s="34"/>
      <c r="B134" s="35"/>
      <c r="C134" s="228" t="s">
        <v>155</v>
      </c>
      <c r="D134" s="228" t="s">
        <v>176</v>
      </c>
      <c r="E134" s="229" t="s">
        <v>177</v>
      </c>
      <c r="F134" s="230" t="s">
        <v>178</v>
      </c>
      <c r="G134" s="231" t="s">
        <v>179</v>
      </c>
      <c r="H134" s="232">
        <v>3877.2</v>
      </c>
      <c r="I134" s="233"/>
      <c r="J134" s="234">
        <f>ROUND(I134*H134,2)</f>
        <v>0</v>
      </c>
      <c r="K134" s="230" t="s">
        <v>154</v>
      </c>
      <c r="L134" s="235"/>
      <c r="M134" s="236" t="s">
        <v>1</v>
      </c>
      <c r="N134" s="237" t="s">
        <v>38</v>
      </c>
      <c r="O134" s="71"/>
      <c r="P134" s="201">
        <f>O134*H134</f>
        <v>0</v>
      </c>
      <c r="Q134" s="201">
        <v>1</v>
      </c>
      <c r="R134" s="201">
        <f>Q134*H134</f>
        <v>3877.2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180</v>
      </c>
      <c r="AT134" s="203" t="s">
        <v>176</v>
      </c>
      <c r="AU134" s="203" t="s">
        <v>83</v>
      </c>
      <c r="AY134" s="17" t="s">
        <v>147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81</v>
      </c>
      <c r="BK134" s="204">
        <f>ROUND(I134*H134,2)</f>
        <v>0</v>
      </c>
      <c r="BL134" s="17" t="s">
        <v>155</v>
      </c>
      <c r="BM134" s="203" t="s">
        <v>282</v>
      </c>
    </row>
    <row r="135" spans="1:65" s="13" customFormat="1" x14ac:dyDescent="0.2">
      <c r="B135" s="205"/>
      <c r="C135" s="206"/>
      <c r="D135" s="207" t="s">
        <v>157</v>
      </c>
      <c r="E135" s="208" t="s">
        <v>1</v>
      </c>
      <c r="F135" s="209" t="s">
        <v>283</v>
      </c>
      <c r="G135" s="206"/>
      <c r="H135" s="210">
        <v>3877.2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83</v>
      </c>
      <c r="AV135" s="13" t="s">
        <v>83</v>
      </c>
      <c r="AW135" s="13" t="s">
        <v>30</v>
      </c>
      <c r="AX135" s="13" t="s">
        <v>73</v>
      </c>
      <c r="AY135" s="216" t="s">
        <v>147</v>
      </c>
    </row>
    <row r="136" spans="1:65" s="14" customFormat="1" x14ac:dyDescent="0.2">
      <c r="B136" s="217"/>
      <c r="C136" s="218"/>
      <c r="D136" s="207" t="s">
        <v>157</v>
      </c>
      <c r="E136" s="219" t="s">
        <v>1</v>
      </c>
      <c r="F136" s="220" t="s">
        <v>164</v>
      </c>
      <c r="G136" s="218"/>
      <c r="H136" s="221">
        <v>3877.2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157</v>
      </c>
      <c r="AU136" s="227" t="s">
        <v>83</v>
      </c>
      <c r="AV136" s="14" t="s">
        <v>155</v>
      </c>
      <c r="AW136" s="14" t="s">
        <v>30</v>
      </c>
      <c r="AX136" s="14" t="s">
        <v>81</v>
      </c>
      <c r="AY136" s="227" t="s">
        <v>147</v>
      </c>
    </row>
    <row r="137" spans="1:65" s="2" customFormat="1" ht="114.95" customHeight="1" x14ac:dyDescent="0.2">
      <c r="A137" s="34"/>
      <c r="B137" s="35"/>
      <c r="C137" s="192" t="s">
        <v>148</v>
      </c>
      <c r="D137" s="192" t="s">
        <v>150</v>
      </c>
      <c r="E137" s="193" t="s">
        <v>183</v>
      </c>
      <c r="F137" s="194" t="s">
        <v>184</v>
      </c>
      <c r="G137" s="195" t="s">
        <v>185</v>
      </c>
      <c r="H137" s="196">
        <v>4740</v>
      </c>
      <c r="I137" s="197"/>
      <c r="J137" s="198">
        <f>ROUND(I137*H137,2)</f>
        <v>0</v>
      </c>
      <c r="K137" s="194" t="s">
        <v>154</v>
      </c>
      <c r="L137" s="39"/>
      <c r="M137" s="199" t="s">
        <v>1</v>
      </c>
      <c r="N137" s="200" t="s">
        <v>38</v>
      </c>
      <c r="O137" s="7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155</v>
      </c>
      <c r="AT137" s="203" t="s">
        <v>150</v>
      </c>
      <c r="AU137" s="203" t="s">
        <v>83</v>
      </c>
      <c r="AY137" s="17" t="s">
        <v>147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81</v>
      </c>
      <c r="BK137" s="204">
        <f>ROUND(I137*H137,2)</f>
        <v>0</v>
      </c>
      <c r="BL137" s="17" t="s">
        <v>155</v>
      </c>
      <c r="BM137" s="203" t="s">
        <v>284</v>
      </c>
    </row>
    <row r="138" spans="1:65" s="13" customFormat="1" x14ac:dyDescent="0.2">
      <c r="B138" s="205"/>
      <c r="C138" s="206"/>
      <c r="D138" s="207" t="s">
        <v>157</v>
      </c>
      <c r="E138" s="208" t="s">
        <v>1</v>
      </c>
      <c r="F138" s="209" t="s">
        <v>285</v>
      </c>
      <c r="G138" s="206"/>
      <c r="H138" s="210">
        <v>4740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157</v>
      </c>
      <c r="AU138" s="216" t="s">
        <v>83</v>
      </c>
      <c r="AV138" s="13" t="s">
        <v>83</v>
      </c>
      <c r="AW138" s="13" t="s">
        <v>30</v>
      </c>
      <c r="AX138" s="13" t="s">
        <v>73</v>
      </c>
      <c r="AY138" s="216" t="s">
        <v>147</v>
      </c>
    </row>
    <row r="139" spans="1:65" s="14" customFormat="1" x14ac:dyDescent="0.2">
      <c r="B139" s="217"/>
      <c r="C139" s="218"/>
      <c r="D139" s="207" t="s">
        <v>157</v>
      </c>
      <c r="E139" s="219" t="s">
        <v>1</v>
      </c>
      <c r="F139" s="220" t="s">
        <v>164</v>
      </c>
      <c r="G139" s="218"/>
      <c r="H139" s="221">
        <v>4740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157</v>
      </c>
      <c r="AU139" s="227" t="s">
        <v>83</v>
      </c>
      <c r="AV139" s="14" t="s">
        <v>155</v>
      </c>
      <c r="AW139" s="14" t="s">
        <v>30</v>
      </c>
      <c r="AX139" s="14" t="s">
        <v>81</v>
      </c>
      <c r="AY139" s="227" t="s">
        <v>147</v>
      </c>
    </row>
    <row r="140" spans="1:65" s="2" customFormat="1" ht="21.75" customHeight="1" x14ac:dyDescent="0.2">
      <c r="A140" s="34"/>
      <c r="B140" s="35"/>
      <c r="C140" s="228" t="s">
        <v>190</v>
      </c>
      <c r="D140" s="228" t="s">
        <v>176</v>
      </c>
      <c r="E140" s="229" t="s">
        <v>191</v>
      </c>
      <c r="F140" s="230" t="s">
        <v>192</v>
      </c>
      <c r="G140" s="231" t="s">
        <v>193</v>
      </c>
      <c r="H140" s="232">
        <v>60</v>
      </c>
      <c r="I140" s="265"/>
      <c r="J140" s="234">
        <f>ROUND(I140*H140,2)</f>
        <v>0</v>
      </c>
      <c r="K140" s="230" t="s">
        <v>154</v>
      </c>
      <c r="L140" s="235"/>
      <c r="M140" s="236" t="s">
        <v>1</v>
      </c>
      <c r="N140" s="237" t="s">
        <v>38</v>
      </c>
      <c r="O140" s="71"/>
      <c r="P140" s="201">
        <f>O140*H140</f>
        <v>0</v>
      </c>
      <c r="Q140" s="201">
        <v>5.9268000000000001</v>
      </c>
      <c r="R140" s="201">
        <f>Q140*H140</f>
        <v>355.608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180</v>
      </c>
      <c r="AT140" s="203" t="s">
        <v>176</v>
      </c>
      <c r="AU140" s="203" t="s">
        <v>83</v>
      </c>
      <c r="AY140" s="17" t="s">
        <v>147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81</v>
      </c>
      <c r="BK140" s="204">
        <f>ROUND(I140*H140,2)</f>
        <v>0</v>
      </c>
      <c r="BL140" s="17" t="s">
        <v>155</v>
      </c>
      <c r="BM140" s="203" t="s">
        <v>286</v>
      </c>
    </row>
    <row r="141" spans="1:65" s="15" customFormat="1" x14ac:dyDescent="0.2">
      <c r="B141" s="238"/>
      <c r="C141" s="239"/>
      <c r="D141" s="207" t="s">
        <v>157</v>
      </c>
      <c r="E141" s="240" t="s">
        <v>1</v>
      </c>
      <c r="F141" s="241" t="s">
        <v>195</v>
      </c>
      <c r="G141" s="239"/>
      <c r="H141" s="240" t="s">
        <v>1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157</v>
      </c>
      <c r="AU141" s="247" t="s">
        <v>83</v>
      </c>
      <c r="AV141" s="15" t="s">
        <v>81</v>
      </c>
      <c r="AW141" s="15" t="s">
        <v>30</v>
      </c>
      <c r="AX141" s="15" t="s">
        <v>73</v>
      </c>
      <c r="AY141" s="247" t="s">
        <v>147</v>
      </c>
    </row>
    <row r="142" spans="1:65" s="15" customFormat="1" x14ac:dyDescent="0.2">
      <c r="B142" s="238"/>
      <c r="C142" s="239"/>
      <c r="D142" s="207" t="s">
        <v>157</v>
      </c>
      <c r="E142" s="240" t="s">
        <v>1</v>
      </c>
      <c r="F142" s="241" t="s">
        <v>196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157</v>
      </c>
      <c r="AU142" s="247" t="s">
        <v>83</v>
      </c>
      <c r="AV142" s="15" t="s">
        <v>81</v>
      </c>
      <c r="AW142" s="15" t="s">
        <v>30</v>
      </c>
      <c r="AX142" s="15" t="s">
        <v>73</v>
      </c>
      <c r="AY142" s="247" t="s">
        <v>147</v>
      </c>
    </row>
    <row r="143" spans="1:65" s="13" customFormat="1" x14ac:dyDescent="0.2">
      <c r="B143" s="205"/>
      <c r="C143" s="206"/>
      <c r="D143" s="207" t="s">
        <v>157</v>
      </c>
      <c r="E143" s="208" t="s">
        <v>1</v>
      </c>
      <c r="F143" s="209" t="s">
        <v>287</v>
      </c>
      <c r="G143" s="206"/>
      <c r="H143" s="210">
        <v>60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83</v>
      </c>
      <c r="AV143" s="13" t="s">
        <v>83</v>
      </c>
      <c r="AW143" s="13" t="s">
        <v>30</v>
      </c>
      <c r="AX143" s="13" t="s">
        <v>73</v>
      </c>
      <c r="AY143" s="216" t="s">
        <v>147</v>
      </c>
    </row>
    <row r="144" spans="1:65" s="14" customFormat="1" x14ac:dyDescent="0.2">
      <c r="B144" s="217"/>
      <c r="C144" s="218"/>
      <c r="D144" s="207" t="s">
        <v>157</v>
      </c>
      <c r="E144" s="219" t="s">
        <v>1</v>
      </c>
      <c r="F144" s="220" t="s">
        <v>164</v>
      </c>
      <c r="G144" s="218"/>
      <c r="H144" s="221">
        <v>60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157</v>
      </c>
      <c r="AU144" s="227" t="s">
        <v>83</v>
      </c>
      <c r="AV144" s="14" t="s">
        <v>155</v>
      </c>
      <c r="AW144" s="14" t="s">
        <v>30</v>
      </c>
      <c r="AX144" s="14" t="s">
        <v>81</v>
      </c>
      <c r="AY144" s="227" t="s">
        <v>147</v>
      </c>
    </row>
    <row r="145" spans="1:65" s="2" customFormat="1" ht="24.2" customHeight="1" x14ac:dyDescent="0.2">
      <c r="A145" s="34"/>
      <c r="B145" s="35"/>
      <c r="C145" s="228" t="s">
        <v>198</v>
      </c>
      <c r="D145" s="228" t="s">
        <v>176</v>
      </c>
      <c r="E145" s="229" t="s">
        <v>199</v>
      </c>
      <c r="F145" s="230" t="s">
        <v>200</v>
      </c>
      <c r="G145" s="231" t="s">
        <v>193</v>
      </c>
      <c r="H145" s="232">
        <v>7938</v>
      </c>
      <c r="I145" s="233"/>
      <c r="J145" s="234">
        <f>ROUND(I145*H145,2)</f>
        <v>0</v>
      </c>
      <c r="K145" s="230" t="s">
        <v>154</v>
      </c>
      <c r="L145" s="235"/>
      <c r="M145" s="236" t="s">
        <v>1</v>
      </c>
      <c r="N145" s="237" t="s">
        <v>38</v>
      </c>
      <c r="O145" s="71"/>
      <c r="P145" s="201">
        <f>O145*H145</f>
        <v>0</v>
      </c>
      <c r="Q145" s="201">
        <v>1.23E-3</v>
      </c>
      <c r="R145" s="201">
        <f>Q145*H145</f>
        <v>9.7637400000000003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180</v>
      </c>
      <c r="AT145" s="203" t="s">
        <v>176</v>
      </c>
      <c r="AU145" s="203" t="s">
        <v>83</v>
      </c>
      <c r="AY145" s="17" t="s">
        <v>147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81</v>
      </c>
      <c r="BK145" s="204">
        <f>ROUND(I145*H145,2)</f>
        <v>0</v>
      </c>
      <c r="BL145" s="17" t="s">
        <v>155</v>
      </c>
      <c r="BM145" s="203" t="s">
        <v>288</v>
      </c>
    </row>
    <row r="146" spans="1:65" s="13" customFormat="1" x14ac:dyDescent="0.2">
      <c r="B146" s="205"/>
      <c r="C146" s="206"/>
      <c r="D146" s="207" t="s">
        <v>157</v>
      </c>
      <c r="E146" s="208" t="s">
        <v>1</v>
      </c>
      <c r="F146" s="209" t="s">
        <v>289</v>
      </c>
      <c r="G146" s="206"/>
      <c r="H146" s="210">
        <v>7938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83</v>
      </c>
      <c r="AV146" s="13" t="s">
        <v>83</v>
      </c>
      <c r="AW146" s="13" t="s">
        <v>30</v>
      </c>
      <c r="AX146" s="13" t="s">
        <v>73</v>
      </c>
      <c r="AY146" s="216" t="s">
        <v>147</v>
      </c>
    </row>
    <row r="147" spans="1:65" s="14" customFormat="1" x14ac:dyDescent="0.2">
      <c r="B147" s="217"/>
      <c r="C147" s="218"/>
      <c r="D147" s="207" t="s">
        <v>157</v>
      </c>
      <c r="E147" s="219" t="s">
        <v>1</v>
      </c>
      <c r="F147" s="220" t="s">
        <v>164</v>
      </c>
      <c r="G147" s="218"/>
      <c r="H147" s="221">
        <v>7938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157</v>
      </c>
      <c r="AU147" s="227" t="s">
        <v>83</v>
      </c>
      <c r="AV147" s="14" t="s">
        <v>155</v>
      </c>
      <c r="AW147" s="14" t="s">
        <v>30</v>
      </c>
      <c r="AX147" s="14" t="s">
        <v>81</v>
      </c>
      <c r="AY147" s="227" t="s">
        <v>147</v>
      </c>
    </row>
    <row r="148" spans="1:65" s="2" customFormat="1" ht="21.75" customHeight="1" x14ac:dyDescent="0.2">
      <c r="A148" s="34"/>
      <c r="B148" s="35"/>
      <c r="C148" s="228" t="s">
        <v>180</v>
      </c>
      <c r="D148" s="228" t="s">
        <v>176</v>
      </c>
      <c r="E148" s="229" t="s">
        <v>203</v>
      </c>
      <c r="F148" s="230" t="s">
        <v>204</v>
      </c>
      <c r="G148" s="231" t="s">
        <v>193</v>
      </c>
      <c r="H148" s="232">
        <v>3970</v>
      </c>
      <c r="I148" s="265"/>
      <c r="J148" s="234">
        <f>ROUND(I148*H148,2)</f>
        <v>0</v>
      </c>
      <c r="K148" s="230" t="s">
        <v>154</v>
      </c>
      <c r="L148" s="235"/>
      <c r="M148" s="236" t="s">
        <v>1</v>
      </c>
      <c r="N148" s="237" t="s">
        <v>38</v>
      </c>
      <c r="O148" s="71"/>
      <c r="P148" s="201">
        <f>O148*H148</f>
        <v>0</v>
      </c>
      <c r="Q148" s="201">
        <v>1.8000000000000001E-4</v>
      </c>
      <c r="R148" s="201">
        <f>Q148*H148</f>
        <v>0.71460000000000001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180</v>
      </c>
      <c r="AT148" s="203" t="s">
        <v>176</v>
      </c>
      <c r="AU148" s="203" t="s">
        <v>83</v>
      </c>
      <c r="AY148" s="17" t="s">
        <v>147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81</v>
      </c>
      <c r="BK148" s="204">
        <f>ROUND(I148*H148,2)</f>
        <v>0</v>
      </c>
      <c r="BL148" s="17" t="s">
        <v>155</v>
      </c>
      <c r="BM148" s="203" t="s">
        <v>290</v>
      </c>
    </row>
    <row r="149" spans="1:65" s="15" customFormat="1" x14ac:dyDescent="0.2">
      <c r="B149" s="238"/>
      <c r="C149" s="239"/>
      <c r="D149" s="207" t="s">
        <v>157</v>
      </c>
      <c r="E149" s="240" t="s">
        <v>1</v>
      </c>
      <c r="F149" s="241" t="s">
        <v>195</v>
      </c>
      <c r="G149" s="239"/>
      <c r="H149" s="240" t="s">
        <v>1</v>
      </c>
      <c r="I149" s="242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AT149" s="247" t="s">
        <v>157</v>
      </c>
      <c r="AU149" s="247" t="s">
        <v>83</v>
      </c>
      <c r="AV149" s="15" t="s">
        <v>81</v>
      </c>
      <c r="AW149" s="15" t="s">
        <v>30</v>
      </c>
      <c r="AX149" s="15" t="s">
        <v>73</v>
      </c>
      <c r="AY149" s="247" t="s">
        <v>147</v>
      </c>
    </row>
    <row r="150" spans="1:65" s="13" customFormat="1" x14ac:dyDescent="0.2">
      <c r="B150" s="205"/>
      <c r="C150" s="206"/>
      <c r="D150" s="207" t="s">
        <v>157</v>
      </c>
      <c r="E150" s="208" t="s">
        <v>1</v>
      </c>
      <c r="F150" s="209" t="s">
        <v>291</v>
      </c>
      <c r="G150" s="206"/>
      <c r="H150" s="210">
        <v>3970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83</v>
      </c>
      <c r="AV150" s="13" t="s">
        <v>83</v>
      </c>
      <c r="AW150" s="13" t="s">
        <v>30</v>
      </c>
      <c r="AX150" s="13" t="s">
        <v>73</v>
      </c>
      <c r="AY150" s="216" t="s">
        <v>147</v>
      </c>
    </row>
    <row r="151" spans="1:65" s="14" customFormat="1" x14ac:dyDescent="0.2">
      <c r="B151" s="217"/>
      <c r="C151" s="218"/>
      <c r="D151" s="207" t="s">
        <v>157</v>
      </c>
      <c r="E151" s="219" t="s">
        <v>1</v>
      </c>
      <c r="F151" s="220" t="s">
        <v>164</v>
      </c>
      <c r="G151" s="218"/>
      <c r="H151" s="221">
        <v>3970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157</v>
      </c>
      <c r="AU151" s="227" t="s">
        <v>83</v>
      </c>
      <c r="AV151" s="14" t="s">
        <v>155</v>
      </c>
      <c r="AW151" s="14" t="s">
        <v>30</v>
      </c>
      <c r="AX151" s="14" t="s">
        <v>81</v>
      </c>
      <c r="AY151" s="227" t="s">
        <v>147</v>
      </c>
    </row>
    <row r="152" spans="1:65" s="2" customFormat="1" ht="114.95" customHeight="1" x14ac:dyDescent="0.2">
      <c r="A152" s="34"/>
      <c r="B152" s="35"/>
      <c r="C152" s="192" t="s">
        <v>207</v>
      </c>
      <c r="D152" s="192" t="s">
        <v>150</v>
      </c>
      <c r="E152" s="193" t="s">
        <v>208</v>
      </c>
      <c r="F152" s="194" t="s">
        <v>209</v>
      </c>
      <c r="G152" s="195" t="s">
        <v>185</v>
      </c>
      <c r="H152" s="196">
        <v>2420</v>
      </c>
      <c r="I152" s="197"/>
      <c r="J152" s="198">
        <f>ROUND(I152*H152,2)</f>
        <v>0</v>
      </c>
      <c r="K152" s="194" t="s">
        <v>154</v>
      </c>
      <c r="L152" s="39"/>
      <c r="M152" s="199" t="s">
        <v>1</v>
      </c>
      <c r="N152" s="200" t="s">
        <v>38</v>
      </c>
      <c r="O152" s="71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155</v>
      </c>
      <c r="AT152" s="203" t="s">
        <v>150</v>
      </c>
      <c r="AU152" s="203" t="s">
        <v>83</v>
      </c>
      <c r="AY152" s="17" t="s">
        <v>147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81</v>
      </c>
      <c r="BK152" s="204">
        <f>ROUND(I152*H152,2)</f>
        <v>0</v>
      </c>
      <c r="BL152" s="17" t="s">
        <v>155</v>
      </c>
      <c r="BM152" s="203" t="s">
        <v>292</v>
      </c>
    </row>
    <row r="153" spans="1:65" s="13" customFormat="1" x14ac:dyDescent="0.2">
      <c r="B153" s="205"/>
      <c r="C153" s="206"/>
      <c r="D153" s="207" t="s">
        <v>157</v>
      </c>
      <c r="E153" s="208" t="s">
        <v>1</v>
      </c>
      <c r="F153" s="209" t="s">
        <v>293</v>
      </c>
      <c r="G153" s="206"/>
      <c r="H153" s="210">
        <v>2420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157</v>
      </c>
      <c r="AU153" s="216" t="s">
        <v>83</v>
      </c>
      <c r="AV153" s="13" t="s">
        <v>83</v>
      </c>
      <c r="AW153" s="13" t="s">
        <v>30</v>
      </c>
      <c r="AX153" s="13" t="s">
        <v>73</v>
      </c>
      <c r="AY153" s="216" t="s">
        <v>147</v>
      </c>
    </row>
    <row r="154" spans="1:65" s="14" customFormat="1" x14ac:dyDescent="0.2">
      <c r="B154" s="217"/>
      <c r="C154" s="218"/>
      <c r="D154" s="207" t="s">
        <v>157</v>
      </c>
      <c r="E154" s="219" t="s">
        <v>1</v>
      </c>
      <c r="F154" s="220" t="s">
        <v>164</v>
      </c>
      <c r="G154" s="218"/>
      <c r="H154" s="221">
        <v>2420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157</v>
      </c>
      <c r="AU154" s="227" t="s">
        <v>83</v>
      </c>
      <c r="AV154" s="14" t="s">
        <v>155</v>
      </c>
      <c r="AW154" s="14" t="s">
        <v>30</v>
      </c>
      <c r="AX154" s="14" t="s">
        <v>81</v>
      </c>
      <c r="AY154" s="227" t="s">
        <v>147</v>
      </c>
    </row>
    <row r="155" spans="1:65" s="2" customFormat="1" ht="134.25" customHeight="1" x14ac:dyDescent="0.2">
      <c r="A155" s="34"/>
      <c r="B155" s="35"/>
      <c r="C155" s="192" t="s">
        <v>213</v>
      </c>
      <c r="D155" s="192" t="s">
        <v>150</v>
      </c>
      <c r="E155" s="193" t="s">
        <v>214</v>
      </c>
      <c r="F155" s="194" t="s">
        <v>215</v>
      </c>
      <c r="G155" s="195" t="s">
        <v>216</v>
      </c>
      <c r="H155" s="196">
        <v>7.16</v>
      </c>
      <c r="I155" s="197"/>
      <c r="J155" s="198">
        <f>ROUND(I155*H155,2)</f>
        <v>0</v>
      </c>
      <c r="K155" s="194" t="s">
        <v>154</v>
      </c>
      <c r="L155" s="39"/>
      <c r="M155" s="199" t="s">
        <v>1</v>
      </c>
      <c r="N155" s="200" t="s">
        <v>38</v>
      </c>
      <c r="O155" s="7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155</v>
      </c>
      <c r="AT155" s="203" t="s">
        <v>150</v>
      </c>
      <c r="AU155" s="203" t="s">
        <v>83</v>
      </c>
      <c r="AY155" s="17" t="s">
        <v>147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81</v>
      </c>
      <c r="BK155" s="204">
        <f>ROUND(I155*H155,2)</f>
        <v>0</v>
      </c>
      <c r="BL155" s="17" t="s">
        <v>155</v>
      </c>
      <c r="BM155" s="203" t="s">
        <v>294</v>
      </c>
    </row>
    <row r="156" spans="1:65" s="13" customFormat="1" x14ac:dyDescent="0.2">
      <c r="B156" s="205"/>
      <c r="C156" s="206"/>
      <c r="D156" s="207" t="s">
        <v>157</v>
      </c>
      <c r="E156" s="208" t="s">
        <v>1</v>
      </c>
      <c r="F156" s="209" t="s">
        <v>295</v>
      </c>
      <c r="G156" s="206"/>
      <c r="H156" s="210">
        <v>7.16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157</v>
      </c>
      <c r="AU156" s="216" t="s">
        <v>83</v>
      </c>
      <c r="AV156" s="13" t="s">
        <v>83</v>
      </c>
      <c r="AW156" s="13" t="s">
        <v>30</v>
      </c>
      <c r="AX156" s="13" t="s">
        <v>73</v>
      </c>
      <c r="AY156" s="216" t="s">
        <v>147</v>
      </c>
    </row>
    <row r="157" spans="1:65" s="14" customFormat="1" x14ac:dyDescent="0.2">
      <c r="B157" s="217"/>
      <c r="C157" s="218"/>
      <c r="D157" s="207" t="s">
        <v>157</v>
      </c>
      <c r="E157" s="219" t="s">
        <v>1</v>
      </c>
      <c r="F157" s="220" t="s">
        <v>164</v>
      </c>
      <c r="G157" s="218"/>
      <c r="H157" s="221">
        <v>7.16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157</v>
      </c>
      <c r="AU157" s="227" t="s">
        <v>83</v>
      </c>
      <c r="AV157" s="14" t="s">
        <v>155</v>
      </c>
      <c r="AW157" s="14" t="s">
        <v>30</v>
      </c>
      <c r="AX157" s="14" t="s">
        <v>81</v>
      </c>
      <c r="AY157" s="227" t="s">
        <v>147</v>
      </c>
    </row>
    <row r="158" spans="1:65" s="2" customFormat="1" ht="114.95" customHeight="1" x14ac:dyDescent="0.2">
      <c r="A158" s="34"/>
      <c r="B158" s="35"/>
      <c r="C158" s="192" t="s">
        <v>219</v>
      </c>
      <c r="D158" s="192" t="s">
        <v>150</v>
      </c>
      <c r="E158" s="193" t="s">
        <v>220</v>
      </c>
      <c r="F158" s="194" t="s">
        <v>221</v>
      </c>
      <c r="G158" s="195" t="s">
        <v>222</v>
      </c>
      <c r="H158" s="196">
        <v>62</v>
      </c>
      <c r="I158" s="197"/>
      <c r="J158" s="198">
        <f>ROUND(I158*H158,2)</f>
        <v>0</v>
      </c>
      <c r="K158" s="194" t="s">
        <v>154</v>
      </c>
      <c r="L158" s="39"/>
      <c r="M158" s="199" t="s">
        <v>1</v>
      </c>
      <c r="N158" s="200" t="s">
        <v>38</v>
      </c>
      <c r="O158" s="7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155</v>
      </c>
      <c r="AT158" s="203" t="s">
        <v>150</v>
      </c>
      <c r="AU158" s="203" t="s">
        <v>83</v>
      </c>
      <c r="AY158" s="17" t="s">
        <v>147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81</v>
      </c>
      <c r="BK158" s="204">
        <f>ROUND(I158*H158,2)</f>
        <v>0</v>
      </c>
      <c r="BL158" s="17" t="s">
        <v>155</v>
      </c>
      <c r="BM158" s="203" t="s">
        <v>296</v>
      </c>
    </row>
    <row r="159" spans="1:65" s="13" customFormat="1" x14ac:dyDescent="0.2">
      <c r="B159" s="205"/>
      <c r="C159" s="206"/>
      <c r="D159" s="207" t="s">
        <v>157</v>
      </c>
      <c r="E159" s="208" t="s">
        <v>1</v>
      </c>
      <c r="F159" s="209" t="s">
        <v>297</v>
      </c>
      <c r="G159" s="206"/>
      <c r="H159" s="210">
        <v>62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157</v>
      </c>
      <c r="AU159" s="216" t="s">
        <v>83</v>
      </c>
      <c r="AV159" s="13" t="s">
        <v>83</v>
      </c>
      <c r="AW159" s="13" t="s">
        <v>30</v>
      </c>
      <c r="AX159" s="13" t="s">
        <v>73</v>
      </c>
      <c r="AY159" s="216" t="s">
        <v>147</v>
      </c>
    </row>
    <row r="160" spans="1:65" s="14" customFormat="1" x14ac:dyDescent="0.2">
      <c r="B160" s="217"/>
      <c r="C160" s="218"/>
      <c r="D160" s="207" t="s">
        <v>157</v>
      </c>
      <c r="E160" s="219" t="s">
        <v>1</v>
      </c>
      <c r="F160" s="220" t="s">
        <v>164</v>
      </c>
      <c r="G160" s="218"/>
      <c r="H160" s="221">
        <v>62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157</v>
      </c>
      <c r="AU160" s="227" t="s">
        <v>83</v>
      </c>
      <c r="AV160" s="14" t="s">
        <v>155</v>
      </c>
      <c r="AW160" s="14" t="s">
        <v>30</v>
      </c>
      <c r="AX160" s="14" t="s">
        <v>81</v>
      </c>
      <c r="AY160" s="227" t="s">
        <v>147</v>
      </c>
    </row>
    <row r="161" spans="1:65" s="2" customFormat="1" ht="101.25" customHeight="1" x14ac:dyDescent="0.2">
      <c r="A161" s="34"/>
      <c r="B161" s="35"/>
      <c r="C161" s="192" t="s">
        <v>225</v>
      </c>
      <c r="D161" s="192" t="s">
        <v>150</v>
      </c>
      <c r="E161" s="193" t="s">
        <v>226</v>
      </c>
      <c r="F161" s="194" t="s">
        <v>227</v>
      </c>
      <c r="G161" s="195" t="s">
        <v>185</v>
      </c>
      <c r="H161" s="196">
        <v>7160</v>
      </c>
      <c r="I161" s="197"/>
      <c r="J161" s="198">
        <f>ROUND(I161*H161,2)</f>
        <v>0</v>
      </c>
      <c r="K161" s="194" t="s">
        <v>154</v>
      </c>
      <c r="L161" s="39"/>
      <c r="M161" s="199" t="s">
        <v>1</v>
      </c>
      <c r="N161" s="200" t="s">
        <v>38</v>
      </c>
      <c r="O161" s="7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155</v>
      </c>
      <c r="AT161" s="203" t="s">
        <v>150</v>
      </c>
      <c r="AU161" s="203" t="s">
        <v>83</v>
      </c>
      <c r="AY161" s="17" t="s">
        <v>147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81</v>
      </c>
      <c r="BK161" s="204">
        <f>ROUND(I161*H161,2)</f>
        <v>0</v>
      </c>
      <c r="BL161" s="17" t="s">
        <v>155</v>
      </c>
      <c r="BM161" s="203" t="s">
        <v>298</v>
      </c>
    </row>
    <row r="162" spans="1:65" s="13" customFormat="1" x14ac:dyDescent="0.2">
      <c r="B162" s="205"/>
      <c r="C162" s="206"/>
      <c r="D162" s="207" t="s">
        <v>157</v>
      </c>
      <c r="E162" s="208" t="s">
        <v>1</v>
      </c>
      <c r="F162" s="209" t="s">
        <v>299</v>
      </c>
      <c r="G162" s="206"/>
      <c r="H162" s="210">
        <v>7160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83</v>
      </c>
      <c r="AV162" s="13" t="s">
        <v>83</v>
      </c>
      <c r="AW162" s="13" t="s">
        <v>30</v>
      </c>
      <c r="AX162" s="13" t="s">
        <v>73</v>
      </c>
      <c r="AY162" s="216" t="s">
        <v>147</v>
      </c>
    </row>
    <row r="163" spans="1:65" s="14" customFormat="1" x14ac:dyDescent="0.2">
      <c r="B163" s="217"/>
      <c r="C163" s="218"/>
      <c r="D163" s="207" t="s">
        <v>157</v>
      </c>
      <c r="E163" s="219" t="s">
        <v>1</v>
      </c>
      <c r="F163" s="220" t="s">
        <v>164</v>
      </c>
      <c r="G163" s="218"/>
      <c r="H163" s="221">
        <v>7160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157</v>
      </c>
      <c r="AU163" s="227" t="s">
        <v>83</v>
      </c>
      <c r="AV163" s="14" t="s">
        <v>155</v>
      </c>
      <c r="AW163" s="14" t="s">
        <v>30</v>
      </c>
      <c r="AX163" s="14" t="s">
        <v>81</v>
      </c>
      <c r="AY163" s="227" t="s">
        <v>147</v>
      </c>
    </row>
    <row r="164" spans="1:65" s="2" customFormat="1" ht="78" customHeight="1" x14ac:dyDescent="0.2">
      <c r="A164" s="34"/>
      <c r="B164" s="35"/>
      <c r="C164" s="192" t="s">
        <v>230</v>
      </c>
      <c r="D164" s="192" t="s">
        <v>150</v>
      </c>
      <c r="E164" s="193" t="s">
        <v>231</v>
      </c>
      <c r="F164" s="194" t="s">
        <v>232</v>
      </c>
      <c r="G164" s="195" t="s">
        <v>168</v>
      </c>
      <c r="H164" s="196">
        <v>5450</v>
      </c>
      <c r="I164" s="197"/>
      <c r="J164" s="198">
        <f>ROUND(I164*H164,2)</f>
        <v>0</v>
      </c>
      <c r="K164" s="194" t="s">
        <v>154</v>
      </c>
      <c r="L164" s="39"/>
      <c r="M164" s="199" t="s">
        <v>1</v>
      </c>
      <c r="N164" s="200" t="s">
        <v>38</v>
      </c>
      <c r="O164" s="71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155</v>
      </c>
      <c r="AT164" s="203" t="s">
        <v>150</v>
      </c>
      <c r="AU164" s="203" t="s">
        <v>83</v>
      </c>
      <c r="AY164" s="17" t="s">
        <v>147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81</v>
      </c>
      <c r="BK164" s="204">
        <f>ROUND(I164*H164,2)</f>
        <v>0</v>
      </c>
      <c r="BL164" s="17" t="s">
        <v>155</v>
      </c>
      <c r="BM164" s="203" t="s">
        <v>300</v>
      </c>
    </row>
    <row r="165" spans="1:65" s="15" customFormat="1" x14ac:dyDescent="0.2">
      <c r="B165" s="238"/>
      <c r="C165" s="239"/>
      <c r="D165" s="207" t="s">
        <v>157</v>
      </c>
      <c r="E165" s="240" t="s">
        <v>1</v>
      </c>
      <c r="F165" s="241" t="s">
        <v>234</v>
      </c>
      <c r="G165" s="239"/>
      <c r="H165" s="240" t="s">
        <v>1</v>
      </c>
      <c r="I165" s="242"/>
      <c r="J165" s="239"/>
      <c r="K165" s="239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157</v>
      </c>
      <c r="AU165" s="247" t="s">
        <v>83</v>
      </c>
      <c r="AV165" s="15" t="s">
        <v>81</v>
      </c>
      <c r="AW165" s="15" t="s">
        <v>30</v>
      </c>
      <c r="AX165" s="15" t="s">
        <v>73</v>
      </c>
      <c r="AY165" s="247" t="s">
        <v>147</v>
      </c>
    </row>
    <row r="166" spans="1:65" s="13" customFormat="1" x14ac:dyDescent="0.2">
      <c r="B166" s="205"/>
      <c r="C166" s="206"/>
      <c r="D166" s="207" t="s">
        <v>157</v>
      </c>
      <c r="E166" s="208" t="s">
        <v>1</v>
      </c>
      <c r="F166" s="209" t="s">
        <v>301</v>
      </c>
      <c r="G166" s="206"/>
      <c r="H166" s="210">
        <v>350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83</v>
      </c>
      <c r="AV166" s="13" t="s">
        <v>83</v>
      </c>
      <c r="AW166" s="13" t="s">
        <v>30</v>
      </c>
      <c r="AX166" s="13" t="s">
        <v>73</v>
      </c>
      <c r="AY166" s="216" t="s">
        <v>147</v>
      </c>
    </row>
    <row r="167" spans="1:65" s="13" customFormat="1" x14ac:dyDescent="0.2">
      <c r="B167" s="205"/>
      <c r="C167" s="206"/>
      <c r="D167" s="207" t="s">
        <v>157</v>
      </c>
      <c r="E167" s="208" t="s">
        <v>1</v>
      </c>
      <c r="F167" s="209" t="s">
        <v>302</v>
      </c>
      <c r="G167" s="206"/>
      <c r="H167" s="210">
        <v>100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157</v>
      </c>
      <c r="AU167" s="216" t="s">
        <v>83</v>
      </c>
      <c r="AV167" s="13" t="s">
        <v>83</v>
      </c>
      <c r="AW167" s="13" t="s">
        <v>30</v>
      </c>
      <c r="AX167" s="13" t="s">
        <v>73</v>
      </c>
      <c r="AY167" s="216" t="s">
        <v>147</v>
      </c>
    </row>
    <row r="168" spans="1:65" s="13" customFormat="1" x14ac:dyDescent="0.2">
      <c r="B168" s="205"/>
      <c r="C168" s="206"/>
      <c r="D168" s="207" t="s">
        <v>157</v>
      </c>
      <c r="E168" s="208" t="s">
        <v>1</v>
      </c>
      <c r="F168" s="209" t="s">
        <v>303</v>
      </c>
      <c r="G168" s="206"/>
      <c r="H168" s="210">
        <v>2700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83</v>
      </c>
      <c r="AV168" s="13" t="s">
        <v>83</v>
      </c>
      <c r="AW168" s="13" t="s">
        <v>30</v>
      </c>
      <c r="AX168" s="13" t="s">
        <v>73</v>
      </c>
      <c r="AY168" s="216" t="s">
        <v>147</v>
      </c>
    </row>
    <row r="169" spans="1:65" s="13" customFormat="1" x14ac:dyDescent="0.2">
      <c r="B169" s="205"/>
      <c r="C169" s="206"/>
      <c r="D169" s="207" t="s">
        <v>157</v>
      </c>
      <c r="E169" s="208" t="s">
        <v>1</v>
      </c>
      <c r="F169" s="209" t="s">
        <v>304</v>
      </c>
      <c r="G169" s="206"/>
      <c r="H169" s="210">
        <v>2100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157</v>
      </c>
      <c r="AU169" s="216" t="s">
        <v>83</v>
      </c>
      <c r="AV169" s="13" t="s">
        <v>83</v>
      </c>
      <c r="AW169" s="13" t="s">
        <v>30</v>
      </c>
      <c r="AX169" s="13" t="s">
        <v>73</v>
      </c>
      <c r="AY169" s="216" t="s">
        <v>147</v>
      </c>
    </row>
    <row r="170" spans="1:65" s="13" customFormat="1" x14ac:dyDescent="0.2">
      <c r="B170" s="205"/>
      <c r="C170" s="206"/>
      <c r="D170" s="207" t="s">
        <v>157</v>
      </c>
      <c r="E170" s="208" t="s">
        <v>1</v>
      </c>
      <c r="F170" s="209" t="s">
        <v>305</v>
      </c>
      <c r="G170" s="206"/>
      <c r="H170" s="210">
        <v>125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157</v>
      </c>
      <c r="AU170" s="216" t="s">
        <v>83</v>
      </c>
      <c r="AV170" s="13" t="s">
        <v>83</v>
      </c>
      <c r="AW170" s="13" t="s">
        <v>30</v>
      </c>
      <c r="AX170" s="13" t="s">
        <v>73</v>
      </c>
      <c r="AY170" s="216" t="s">
        <v>147</v>
      </c>
    </row>
    <row r="171" spans="1:65" s="13" customFormat="1" x14ac:dyDescent="0.2">
      <c r="B171" s="205"/>
      <c r="C171" s="206"/>
      <c r="D171" s="207" t="s">
        <v>157</v>
      </c>
      <c r="E171" s="208" t="s">
        <v>1</v>
      </c>
      <c r="F171" s="209" t="s">
        <v>306</v>
      </c>
      <c r="G171" s="206"/>
      <c r="H171" s="210">
        <v>75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157</v>
      </c>
      <c r="AU171" s="216" t="s">
        <v>83</v>
      </c>
      <c r="AV171" s="13" t="s">
        <v>83</v>
      </c>
      <c r="AW171" s="13" t="s">
        <v>30</v>
      </c>
      <c r="AX171" s="13" t="s">
        <v>73</v>
      </c>
      <c r="AY171" s="216" t="s">
        <v>147</v>
      </c>
    </row>
    <row r="172" spans="1:65" s="14" customFormat="1" x14ac:dyDescent="0.2">
      <c r="B172" s="217"/>
      <c r="C172" s="218"/>
      <c r="D172" s="207" t="s">
        <v>157</v>
      </c>
      <c r="E172" s="219" t="s">
        <v>1</v>
      </c>
      <c r="F172" s="220" t="s">
        <v>164</v>
      </c>
      <c r="G172" s="218"/>
      <c r="H172" s="221">
        <v>5450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157</v>
      </c>
      <c r="AU172" s="227" t="s">
        <v>83</v>
      </c>
      <c r="AV172" s="14" t="s">
        <v>155</v>
      </c>
      <c r="AW172" s="14" t="s">
        <v>30</v>
      </c>
      <c r="AX172" s="14" t="s">
        <v>81</v>
      </c>
      <c r="AY172" s="227" t="s">
        <v>147</v>
      </c>
    </row>
    <row r="173" spans="1:65" s="2" customFormat="1" ht="55.5" customHeight="1" x14ac:dyDescent="0.2">
      <c r="A173" s="34"/>
      <c r="B173" s="35"/>
      <c r="C173" s="192" t="s">
        <v>244</v>
      </c>
      <c r="D173" s="192" t="s">
        <v>150</v>
      </c>
      <c r="E173" s="193" t="s">
        <v>245</v>
      </c>
      <c r="F173" s="194" t="s">
        <v>246</v>
      </c>
      <c r="G173" s="195" t="s">
        <v>153</v>
      </c>
      <c r="H173" s="196">
        <v>950</v>
      </c>
      <c r="I173" s="197"/>
      <c r="J173" s="198">
        <f>ROUND(I173*H173,2)</f>
        <v>0</v>
      </c>
      <c r="K173" s="194" t="s">
        <v>154</v>
      </c>
      <c r="L173" s="39"/>
      <c r="M173" s="199" t="s">
        <v>1</v>
      </c>
      <c r="N173" s="200" t="s">
        <v>38</v>
      </c>
      <c r="O173" s="7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155</v>
      </c>
      <c r="AT173" s="203" t="s">
        <v>150</v>
      </c>
      <c r="AU173" s="203" t="s">
        <v>83</v>
      </c>
      <c r="AY173" s="17" t="s">
        <v>147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81</v>
      </c>
      <c r="BK173" s="204">
        <f>ROUND(I173*H173,2)</f>
        <v>0</v>
      </c>
      <c r="BL173" s="17" t="s">
        <v>155</v>
      </c>
      <c r="BM173" s="203" t="s">
        <v>307</v>
      </c>
    </row>
    <row r="174" spans="1:65" s="13" customFormat="1" x14ac:dyDescent="0.2">
      <c r="B174" s="205"/>
      <c r="C174" s="206"/>
      <c r="D174" s="207" t="s">
        <v>157</v>
      </c>
      <c r="E174" s="208" t="s">
        <v>1</v>
      </c>
      <c r="F174" s="209" t="s">
        <v>308</v>
      </c>
      <c r="G174" s="206"/>
      <c r="H174" s="210">
        <v>950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157</v>
      </c>
      <c r="AU174" s="216" t="s">
        <v>83</v>
      </c>
      <c r="AV174" s="13" t="s">
        <v>83</v>
      </c>
      <c r="AW174" s="13" t="s">
        <v>30</v>
      </c>
      <c r="AX174" s="13" t="s">
        <v>73</v>
      </c>
      <c r="AY174" s="216" t="s">
        <v>147</v>
      </c>
    </row>
    <row r="175" spans="1:65" s="14" customFormat="1" x14ac:dyDescent="0.2">
      <c r="B175" s="217"/>
      <c r="C175" s="218"/>
      <c r="D175" s="207" t="s">
        <v>157</v>
      </c>
      <c r="E175" s="219" t="s">
        <v>1</v>
      </c>
      <c r="F175" s="220" t="s">
        <v>164</v>
      </c>
      <c r="G175" s="218"/>
      <c r="H175" s="221">
        <v>950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157</v>
      </c>
      <c r="AU175" s="227" t="s">
        <v>83</v>
      </c>
      <c r="AV175" s="14" t="s">
        <v>155</v>
      </c>
      <c r="AW175" s="14" t="s">
        <v>30</v>
      </c>
      <c r="AX175" s="14" t="s">
        <v>81</v>
      </c>
      <c r="AY175" s="227" t="s">
        <v>147</v>
      </c>
    </row>
    <row r="176" spans="1:65" s="2" customFormat="1" ht="55.5" customHeight="1" x14ac:dyDescent="0.2">
      <c r="A176" s="34"/>
      <c r="B176" s="35"/>
      <c r="C176" s="192" t="s">
        <v>8</v>
      </c>
      <c r="D176" s="192" t="s">
        <v>150</v>
      </c>
      <c r="E176" s="193" t="s">
        <v>249</v>
      </c>
      <c r="F176" s="194" t="s">
        <v>250</v>
      </c>
      <c r="G176" s="195" t="s">
        <v>153</v>
      </c>
      <c r="H176" s="196">
        <v>350</v>
      </c>
      <c r="I176" s="197"/>
      <c r="J176" s="198">
        <f>ROUND(I176*H176,2)</f>
        <v>0</v>
      </c>
      <c r="K176" s="194" t="s">
        <v>154</v>
      </c>
      <c r="L176" s="39"/>
      <c r="M176" s="199" t="s">
        <v>1</v>
      </c>
      <c r="N176" s="200" t="s">
        <v>38</v>
      </c>
      <c r="O176" s="7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155</v>
      </c>
      <c r="AT176" s="203" t="s">
        <v>150</v>
      </c>
      <c r="AU176" s="203" t="s">
        <v>83</v>
      </c>
      <c r="AY176" s="17" t="s">
        <v>147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81</v>
      </c>
      <c r="BK176" s="204">
        <f>ROUND(I176*H176,2)</f>
        <v>0</v>
      </c>
      <c r="BL176" s="17" t="s">
        <v>155</v>
      </c>
      <c r="BM176" s="203" t="s">
        <v>309</v>
      </c>
    </row>
    <row r="177" spans="1:65" s="13" customFormat="1" x14ac:dyDescent="0.2">
      <c r="B177" s="205"/>
      <c r="C177" s="206"/>
      <c r="D177" s="207" t="s">
        <v>157</v>
      </c>
      <c r="E177" s="208" t="s">
        <v>1</v>
      </c>
      <c r="F177" s="209" t="s">
        <v>310</v>
      </c>
      <c r="G177" s="206"/>
      <c r="H177" s="210">
        <v>350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157</v>
      </c>
      <c r="AU177" s="216" t="s">
        <v>83</v>
      </c>
      <c r="AV177" s="13" t="s">
        <v>83</v>
      </c>
      <c r="AW177" s="13" t="s">
        <v>30</v>
      </c>
      <c r="AX177" s="13" t="s">
        <v>73</v>
      </c>
      <c r="AY177" s="216" t="s">
        <v>147</v>
      </c>
    </row>
    <row r="178" spans="1:65" s="14" customFormat="1" x14ac:dyDescent="0.2">
      <c r="B178" s="217"/>
      <c r="C178" s="218"/>
      <c r="D178" s="207" t="s">
        <v>157</v>
      </c>
      <c r="E178" s="219" t="s">
        <v>1</v>
      </c>
      <c r="F178" s="220" t="s">
        <v>164</v>
      </c>
      <c r="G178" s="218"/>
      <c r="H178" s="221">
        <v>350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157</v>
      </c>
      <c r="AU178" s="227" t="s">
        <v>83</v>
      </c>
      <c r="AV178" s="14" t="s">
        <v>155</v>
      </c>
      <c r="AW178" s="14" t="s">
        <v>30</v>
      </c>
      <c r="AX178" s="14" t="s">
        <v>81</v>
      </c>
      <c r="AY178" s="227" t="s">
        <v>147</v>
      </c>
    </row>
    <row r="179" spans="1:65" s="12" customFormat="1" ht="25.9" customHeight="1" x14ac:dyDescent="0.2">
      <c r="B179" s="176"/>
      <c r="C179" s="177"/>
      <c r="D179" s="178" t="s">
        <v>72</v>
      </c>
      <c r="E179" s="179" t="s">
        <v>253</v>
      </c>
      <c r="F179" s="179" t="s">
        <v>254</v>
      </c>
      <c r="G179" s="177"/>
      <c r="H179" s="177"/>
      <c r="I179" s="180"/>
      <c r="J179" s="181">
        <f>BK179</f>
        <v>0</v>
      </c>
      <c r="K179" s="177"/>
      <c r="L179" s="182"/>
      <c r="M179" s="183"/>
      <c r="N179" s="184"/>
      <c r="O179" s="184"/>
      <c r="P179" s="185">
        <f>SUM(P180:P189)</f>
        <v>0</v>
      </c>
      <c r="Q179" s="184"/>
      <c r="R179" s="185">
        <f>SUM(R180:R189)</f>
        <v>0</v>
      </c>
      <c r="S179" s="184"/>
      <c r="T179" s="186">
        <f>SUM(T180:T189)</f>
        <v>0</v>
      </c>
      <c r="AR179" s="187" t="s">
        <v>155</v>
      </c>
      <c r="AT179" s="188" t="s">
        <v>72</v>
      </c>
      <c r="AU179" s="188" t="s">
        <v>73</v>
      </c>
      <c r="AY179" s="187" t="s">
        <v>147</v>
      </c>
      <c r="BK179" s="189">
        <f>SUM(BK180:BK189)</f>
        <v>0</v>
      </c>
    </row>
    <row r="180" spans="1:65" s="2" customFormat="1" ht="156.75" customHeight="1" x14ac:dyDescent="0.2">
      <c r="A180" s="34"/>
      <c r="B180" s="35"/>
      <c r="C180" s="192" t="s">
        <v>255</v>
      </c>
      <c r="D180" s="192" t="s">
        <v>150</v>
      </c>
      <c r="E180" s="193" t="s">
        <v>256</v>
      </c>
      <c r="F180" s="194" t="s">
        <v>257</v>
      </c>
      <c r="G180" s="195" t="s">
        <v>179</v>
      </c>
      <c r="H180" s="196">
        <v>1605</v>
      </c>
      <c r="I180" s="197"/>
      <c r="J180" s="198">
        <f>ROUND(I180*H180,2)</f>
        <v>0</v>
      </c>
      <c r="K180" s="194" t="s">
        <v>154</v>
      </c>
      <c r="L180" s="39"/>
      <c r="M180" s="199" t="s">
        <v>1</v>
      </c>
      <c r="N180" s="200" t="s">
        <v>38</v>
      </c>
      <c r="O180" s="71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258</v>
      </c>
      <c r="AT180" s="203" t="s">
        <v>150</v>
      </c>
      <c r="AU180" s="203" t="s">
        <v>81</v>
      </c>
      <c r="AY180" s="17" t="s">
        <v>147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81</v>
      </c>
      <c r="BK180" s="204">
        <f>ROUND(I180*H180,2)</f>
        <v>0</v>
      </c>
      <c r="BL180" s="17" t="s">
        <v>258</v>
      </c>
      <c r="BM180" s="203" t="s">
        <v>311</v>
      </c>
    </row>
    <row r="181" spans="1:65" s="13" customFormat="1" x14ac:dyDescent="0.2">
      <c r="B181" s="205"/>
      <c r="C181" s="206"/>
      <c r="D181" s="207" t="s">
        <v>157</v>
      </c>
      <c r="E181" s="208" t="s">
        <v>1</v>
      </c>
      <c r="F181" s="209" t="s">
        <v>312</v>
      </c>
      <c r="G181" s="206"/>
      <c r="H181" s="210">
        <v>1600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157</v>
      </c>
      <c r="AU181" s="216" t="s">
        <v>81</v>
      </c>
      <c r="AV181" s="13" t="s">
        <v>83</v>
      </c>
      <c r="AW181" s="13" t="s">
        <v>30</v>
      </c>
      <c r="AX181" s="13" t="s">
        <v>73</v>
      </c>
      <c r="AY181" s="216" t="s">
        <v>147</v>
      </c>
    </row>
    <row r="182" spans="1:65" s="13" customFormat="1" x14ac:dyDescent="0.2">
      <c r="B182" s="205"/>
      <c r="C182" s="206"/>
      <c r="D182" s="207" t="s">
        <v>157</v>
      </c>
      <c r="E182" s="208" t="s">
        <v>1</v>
      </c>
      <c r="F182" s="209" t="s">
        <v>313</v>
      </c>
      <c r="G182" s="206"/>
      <c r="H182" s="210">
        <v>5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157</v>
      </c>
      <c r="AU182" s="216" t="s">
        <v>81</v>
      </c>
      <c r="AV182" s="13" t="s">
        <v>83</v>
      </c>
      <c r="AW182" s="13" t="s">
        <v>30</v>
      </c>
      <c r="AX182" s="13" t="s">
        <v>73</v>
      </c>
      <c r="AY182" s="216" t="s">
        <v>147</v>
      </c>
    </row>
    <row r="183" spans="1:65" s="14" customFormat="1" x14ac:dyDescent="0.2">
      <c r="B183" s="217"/>
      <c r="C183" s="218"/>
      <c r="D183" s="207" t="s">
        <v>157</v>
      </c>
      <c r="E183" s="219" t="s">
        <v>1</v>
      </c>
      <c r="F183" s="220" t="s">
        <v>164</v>
      </c>
      <c r="G183" s="218"/>
      <c r="H183" s="221">
        <v>1605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157</v>
      </c>
      <c r="AU183" s="227" t="s">
        <v>81</v>
      </c>
      <c r="AV183" s="14" t="s">
        <v>155</v>
      </c>
      <c r="AW183" s="14" t="s">
        <v>30</v>
      </c>
      <c r="AX183" s="14" t="s">
        <v>81</v>
      </c>
      <c r="AY183" s="227" t="s">
        <v>147</v>
      </c>
    </row>
    <row r="184" spans="1:65" s="2" customFormat="1" ht="156.75" customHeight="1" x14ac:dyDescent="0.2">
      <c r="A184" s="34"/>
      <c r="B184" s="35"/>
      <c r="C184" s="192" t="s">
        <v>165</v>
      </c>
      <c r="D184" s="192" t="s">
        <v>150</v>
      </c>
      <c r="E184" s="193" t="s">
        <v>262</v>
      </c>
      <c r="F184" s="194" t="s">
        <v>263</v>
      </c>
      <c r="G184" s="195" t="s">
        <v>179</v>
      </c>
      <c r="H184" s="196">
        <v>3877.2</v>
      </c>
      <c r="I184" s="197"/>
      <c r="J184" s="198">
        <f>ROUND(I184*H184,2)</f>
        <v>0</v>
      </c>
      <c r="K184" s="194" t="s">
        <v>154</v>
      </c>
      <c r="L184" s="39"/>
      <c r="M184" s="199" t="s">
        <v>1</v>
      </c>
      <c r="N184" s="200" t="s">
        <v>38</v>
      </c>
      <c r="O184" s="71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3" t="s">
        <v>258</v>
      </c>
      <c r="AT184" s="203" t="s">
        <v>150</v>
      </c>
      <c r="AU184" s="203" t="s">
        <v>81</v>
      </c>
      <c r="AY184" s="17" t="s">
        <v>147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7" t="s">
        <v>81</v>
      </c>
      <c r="BK184" s="204">
        <f>ROUND(I184*H184,2)</f>
        <v>0</v>
      </c>
      <c r="BL184" s="17" t="s">
        <v>258</v>
      </c>
      <c r="BM184" s="203" t="s">
        <v>314</v>
      </c>
    </row>
    <row r="185" spans="1:65" s="13" customFormat="1" x14ac:dyDescent="0.2">
      <c r="B185" s="205"/>
      <c r="C185" s="206"/>
      <c r="D185" s="207" t="s">
        <v>157</v>
      </c>
      <c r="E185" s="208" t="s">
        <v>1</v>
      </c>
      <c r="F185" s="209" t="s">
        <v>315</v>
      </c>
      <c r="G185" s="206"/>
      <c r="H185" s="210">
        <v>3877.2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157</v>
      </c>
      <c r="AU185" s="216" t="s">
        <v>81</v>
      </c>
      <c r="AV185" s="13" t="s">
        <v>83</v>
      </c>
      <c r="AW185" s="13" t="s">
        <v>30</v>
      </c>
      <c r="AX185" s="13" t="s">
        <v>73</v>
      </c>
      <c r="AY185" s="216" t="s">
        <v>147</v>
      </c>
    </row>
    <row r="186" spans="1:65" s="14" customFormat="1" x14ac:dyDescent="0.2">
      <c r="B186" s="217"/>
      <c r="C186" s="218"/>
      <c r="D186" s="207" t="s">
        <v>157</v>
      </c>
      <c r="E186" s="219" t="s">
        <v>1</v>
      </c>
      <c r="F186" s="220" t="s">
        <v>164</v>
      </c>
      <c r="G186" s="218"/>
      <c r="H186" s="221">
        <v>3877.2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157</v>
      </c>
      <c r="AU186" s="227" t="s">
        <v>81</v>
      </c>
      <c r="AV186" s="14" t="s">
        <v>155</v>
      </c>
      <c r="AW186" s="14" t="s">
        <v>30</v>
      </c>
      <c r="AX186" s="14" t="s">
        <v>81</v>
      </c>
      <c r="AY186" s="227" t="s">
        <v>147</v>
      </c>
    </row>
    <row r="187" spans="1:65" s="2" customFormat="1" ht="90" customHeight="1" x14ac:dyDescent="0.2">
      <c r="A187" s="34"/>
      <c r="B187" s="35"/>
      <c r="C187" s="192" t="s">
        <v>266</v>
      </c>
      <c r="D187" s="192" t="s">
        <v>150</v>
      </c>
      <c r="E187" s="193" t="s">
        <v>267</v>
      </c>
      <c r="F187" s="194" t="s">
        <v>268</v>
      </c>
      <c r="G187" s="195" t="s">
        <v>193</v>
      </c>
      <c r="H187" s="196">
        <v>2</v>
      </c>
      <c r="I187" s="197"/>
      <c r="J187" s="198">
        <f>ROUND(I187*H187,2)</f>
        <v>0</v>
      </c>
      <c r="K187" s="194" t="s">
        <v>154</v>
      </c>
      <c r="L187" s="39"/>
      <c r="M187" s="199" t="s">
        <v>1</v>
      </c>
      <c r="N187" s="200" t="s">
        <v>38</v>
      </c>
      <c r="O187" s="71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3" t="s">
        <v>258</v>
      </c>
      <c r="AT187" s="203" t="s">
        <v>150</v>
      </c>
      <c r="AU187" s="203" t="s">
        <v>81</v>
      </c>
      <c r="AY187" s="17" t="s">
        <v>147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7" t="s">
        <v>81</v>
      </c>
      <c r="BK187" s="204">
        <f>ROUND(I187*H187,2)</f>
        <v>0</v>
      </c>
      <c r="BL187" s="17" t="s">
        <v>258</v>
      </c>
      <c r="BM187" s="203" t="s">
        <v>316</v>
      </c>
    </row>
    <row r="188" spans="1:65" s="13" customFormat="1" x14ac:dyDescent="0.2">
      <c r="B188" s="205"/>
      <c r="C188" s="206"/>
      <c r="D188" s="207" t="s">
        <v>157</v>
      </c>
      <c r="E188" s="208" t="s">
        <v>1</v>
      </c>
      <c r="F188" s="209" t="s">
        <v>83</v>
      </c>
      <c r="G188" s="206"/>
      <c r="H188" s="210">
        <v>2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157</v>
      </c>
      <c r="AU188" s="216" t="s">
        <v>81</v>
      </c>
      <c r="AV188" s="13" t="s">
        <v>83</v>
      </c>
      <c r="AW188" s="13" t="s">
        <v>30</v>
      </c>
      <c r="AX188" s="13" t="s">
        <v>73</v>
      </c>
      <c r="AY188" s="216" t="s">
        <v>147</v>
      </c>
    </row>
    <row r="189" spans="1:65" s="14" customFormat="1" x14ac:dyDescent="0.2">
      <c r="B189" s="217"/>
      <c r="C189" s="218"/>
      <c r="D189" s="207" t="s">
        <v>157</v>
      </c>
      <c r="E189" s="219" t="s">
        <v>1</v>
      </c>
      <c r="F189" s="220" t="s">
        <v>164</v>
      </c>
      <c r="G189" s="218"/>
      <c r="H189" s="221">
        <v>2</v>
      </c>
      <c r="I189" s="222"/>
      <c r="J189" s="218"/>
      <c r="K189" s="218"/>
      <c r="L189" s="223"/>
      <c r="M189" s="248"/>
      <c r="N189" s="249"/>
      <c r="O189" s="249"/>
      <c r="P189" s="249"/>
      <c r="Q189" s="249"/>
      <c r="R189" s="249"/>
      <c r="S189" s="249"/>
      <c r="T189" s="250"/>
      <c r="AT189" s="227" t="s">
        <v>157</v>
      </c>
      <c r="AU189" s="227" t="s">
        <v>81</v>
      </c>
      <c r="AV189" s="14" t="s">
        <v>155</v>
      </c>
      <c r="AW189" s="14" t="s">
        <v>30</v>
      </c>
      <c r="AX189" s="14" t="s">
        <v>81</v>
      </c>
      <c r="AY189" s="227" t="s">
        <v>147</v>
      </c>
    </row>
    <row r="190" spans="1:65" s="2" customFormat="1" ht="6.95" customHeight="1" x14ac:dyDescent="0.2">
      <c r="A190" s="34"/>
      <c r="B190" s="54"/>
      <c r="C190" s="55"/>
      <c r="D190" s="55"/>
      <c r="E190" s="55"/>
      <c r="F190" s="55"/>
      <c r="G190" s="55"/>
      <c r="H190" s="55"/>
      <c r="I190" s="55"/>
      <c r="J190" s="55"/>
      <c r="K190" s="55"/>
      <c r="L190" s="39"/>
      <c r="M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</row>
  </sheetData>
  <sheetProtection algorithmName="SHA-512" hashValue="APOWJ2+QN+XN6Ipo2ciprjjfQDrGSZLCqpxK9E94NPt73SCi28jE7VKtNZVGsgNtGqsQB16XUewqWTStBHZ7og==" saltValue="fuKBVQEew6Se/Epe4RE//w==" spinCount="100000" sheet="1" objects="1" scenarios="1" formatColumns="0" formatRows="0" autoFilter="0"/>
  <autoFilter ref="C118:K189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28"/>
  <sheetViews>
    <sheetView showGridLines="0" topLeftCell="A185" workbookViewId="0">
      <selection activeCell="I200" sqref="I20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89</v>
      </c>
    </row>
    <row r="3" spans="1:4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4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20" t="s">
        <v>16</v>
      </c>
      <c r="L6" s="20"/>
    </row>
    <row r="7" spans="1:4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46" s="2" customFormat="1" ht="12" customHeight="1" x14ac:dyDescent="0.2">
      <c r="A8" s="34"/>
      <c r="B8" s="39"/>
      <c r="C8" s="34"/>
      <c r="D8" s="120" t="s">
        <v>122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 x14ac:dyDescent="0.2">
      <c r="A9" s="34"/>
      <c r="B9" s="39"/>
      <c r="C9" s="34"/>
      <c r="D9" s="34"/>
      <c r="E9" s="316" t="s">
        <v>317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25. 2. 2022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20" t="s">
        <v>26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20" t="s">
        <v>27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20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20" t="s">
        <v>29</v>
      </c>
      <c r="E20" s="34"/>
      <c r="F20" s="34"/>
      <c r="G20" s="34"/>
      <c r="H20" s="34"/>
      <c r="I20" s="120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0" t="s">
        <v>26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20" t="s">
        <v>31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26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20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22"/>
      <c r="B27" s="123"/>
      <c r="C27" s="122"/>
      <c r="D27" s="122"/>
      <c r="E27" s="320" t="s">
        <v>1</v>
      </c>
      <c r="F27" s="320"/>
      <c r="G27" s="320"/>
      <c r="H27" s="320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6" t="s">
        <v>33</v>
      </c>
      <c r="E30" s="34"/>
      <c r="F30" s="34"/>
      <c r="G30" s="34"/>
      <c r="H30" s="34"/>
      <c r="I30" s="34"/>
      <c r="J30" s="127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8" t="s">
        <v>35</v>
      </c>
      <c r="G32" s="34"/>
      <c r="H32" s="34"/>
      <c r="I32" s="128" t="s">
        <v>34</v>
      </c>
      <c r="J32" s="128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9" t="s">
        <v>37</v>
      </c>
      <c r="E33" s="120" t="s">
        <v>38</v>
      </c>
      <c r="F33" s="130">
        <f>ROUND((SUM(BE119:BE227)),  2)</f>
        <v>0</v>
      </c>
      <c r="G33" s="34"/>
      <c r="H33" s="34"/>
      <c r="I33" s="131">
        <v>0.21</v>
      </c>
      <c r="J33" s="130">
        <f>ROUND(((SUM(BE119:BE227))*I33),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20" t="s">
        <v>39</v>
      </c>
      <c r="F34" s="130">
        <f>ROUND((SUM(BF119:BF227)),  2)</f>
        <v>0</v>
      </c>
      <c r="G34" s="34"/>
      <c r="H34" s="34"/>
      <c r="I34" s="131">
        <v>0.15</v>
      </c>
      <c r="J34" s="130">
        <f>ROUND(((SUM(BF119:BF227))*I34),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20" t="s">
        <v>40</v>
      </c>
      <c r="F35" s="130">
        <f>ROUND((SUM(BG119:BG227)),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20" t="s">
        <v>41</v>
      </c>
      <c r="F36" s="130">
        <f>ROUND((SUM(BH119:BH227)),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42</v>
      </c>
      <c r="F37" s="130">
        <f>ROUND((SUM(BI119:BI227)),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 x14ac:dyDescent="0.2">
      <c r="A87" s="34"/>
      <c r="B87" s="35"/>
      <c r="C87" s="36"/>
      <c r="D87" s="36"/>
      <c r="E87" s="306" t="str">
        <f>E9</f>
        <v>03 - Oprava žel. svršku Čakovice - Měšice km 19,800-25,955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25. 2. 2022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50" t="s">
        <v>125</v>
      </c>
      <c r="D94" s="151"/>
      <c r="E94" s="151"/>
      <c r="F94" s="151"/>
      <c r="G94" s="151"/>
      <c r="H94" s="151"/>
      <c r="I94" s="151"/>
      <c r="J94" s="152" t="s">
        <v>126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3" t="s">
        <v>127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128</v>
      </c>
    </row>
    <row r="97" spans="1:31" s="9" customFormat="1" ht="24.95" customHeight="1" x14ac:dyDescent="0.2">
      <c r="B97" s="154"/>
      <c r="C97" s="155"/>
      <c r="D97" s="156" t="s">
        <v>129</v>
      </c>
      <c r="E97" s="157"/>
      <c r="F97" s="157"/>
      <c r="G97" s="157"/>
      <c r="H97" s="157"/>
      <c r="I97" s="157"/>
      <c r="J97" s="158">
        <f>J120</f>
        <v>0</v>
      </c>
      <c r="K97" s="155"/>
      <c r="L97" s="159"/>
    </row>
    <row r="98" spans="1:31" s="10" customFormat="1" ht="19.899999999999999" customHeight="1" x14ac:dyDescent="0.2">
      <c r="B98" s="160"/>
      <c r="C98" s="104"/>
      <c r="D98" s="161" t="s">
        <v>130</v>
      </c>
      <c r="E98" s="162"/>
      <c r="F98" s="162"/>
      <c r="G98" s="162"/>
      <c r="H98" s="162"/>
      <c r="I98" s="162"/>
      <c r="J98" s="163">
        <f>J121</f>
        <v>0</v>
      </c>
      <c r="K98" s="104"/>
      <c r="L98" s="164"/>
    </row>
    <row r="99" spans="1:31" s="10" customFormat="1" ht="19.899999999999999" customHeight="1" x14ac:dyDescent="0.2">
      <c r="B99" s="160"/>
      <c r="C99" s="104"/>
      <c r="D99" s="161" t="s">
        <v>318</v>
      </c>
      <c r="E99" s="162"/>
      <c r="F99" s="162"/>
      <c r="G99" s="162"/>
      <c r="H99" s="162"/>
      <c r="I99" s="162"/>
      <c r="J99" s="163">
        <f>J206</f>
        <v>0</v>
      </c>
      <c r="K99" s="104"/>
      <c r="L99" s="164"/>
    </row>
    <row r="100" spans="1:31" s="2" customFormat="1" ht="21.75" customHeight="1" x14ac:dyDescent="0.2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 x14ac:dyDescent="0.2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 x14ac:dyDescent="0.2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 x14ac:dyDescent="0.2">
      <c r="A106" s="34"/>
      <c r="B106" s="35"/>
      <c r="C106" s="23" t="s">
        <v>132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 x14ac:dyDescent="0.2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 x14ac:dyDescent="0.2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 x14ac:dyDescent="0.2">
      <c r="A109" s="34"/>
      <c r="B109" s="35"/>
      <c r="C109" s="36"/>
      <c r="D109" s="36"/>
      <c r="E109" s="312" t="str">
        <f>E7</f>
        <v>13- Oprava trati v úseku Praha Satalice - Neratovice</v>
      </c>
      <c r="F109" s="313"/>
      <c r="G109" s="313"/>
      <c r="H109" s="31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 x14ac:dyDescent="0.2">
      <c r="A110" s="34"/>
      <c r="B110" s="35"/>
      <c r="C110" s="29" t="s">
        <v>122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30" customHeight="1" x14ac:dyDescent="0.2">
      <c r="A111" s="34"/>
      <c r="B111" s="35"/>
      <c r="C111" s="36"/>
      <c r="D111" s="36"/>
      <c r="E111" s="306" t="str">
        <f>E9</f>
        <v>03 - Oprava žel. svršku Čakovice - Měšice km 19,800-25,955</v>
      </c>
      <c r="F111" s="311"/>
      <c r="G111" s="311"/>
      <c r="H111" s="31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 x14ac:dyDescent="0.2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 x14ac:dyDescent="0.2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 t="str">
        <f>IF(J12="","",J12)</f>
        <v>25. 2. 2022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 x14ac:dyDescent="0.2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 x14ac:dyDescent="0.2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29" t="s">
        <v>29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 x14ac:dyDescent="0.2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29" t="s">
        <v>31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 x14ac:dyDescent="0.2">
      <c r="A118" s="165"/>
      <c r="B118" s="166"/>
      <c r="C118" s="167" t="s">
        <v>133</v>
      </c>
      <c r="D118" s="168" t="s">
        <v>58</v>
      </c>
      <c r="E118" s="168" t="s">
        <v>54</v>
      </c>
      <c r="F118" s="168" t="s">
        <v>55</v>
      </c>
      <c r="G118" s="168" t="s">
        <v>134</v>
      </c>
      <c r="H118" s="168" t="s">
        <v>135</v>
      </c>
      <c r="I118" s="168" t="s">
        <v>136</v>
      </c>
      <c r="J118" s="168" t="s">
        <v>126</v>
      </c>
      <c r="K118" s="169" t="s">
        <v>137</v>
      </c>
      <c r="L118" s="170"/>
      <c r="M118" s="75" t="s">
        <v>1</v>
      </c>
      <c r="N118" s="76" t="s">
        <v>37</v>
      </c>
      <c r="O118" s="76" t="s">
        <v>138</v>
      </c>
      <c r="P118" s="76" t="s">
        <v>139</v>
      </c>
      <c r="Q118" s="76" t="s">
        <v>140</v>
      </c>
      <c r="R118" s="76" t="s">
        <v>141</v>
      </c>
      <c r="S118" s="76" t="s">
        <v>142</v>
      </c>
      <c r="T118" s="77" t="s">
        <v>143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9" customHeight="1" x14ac:dyDescent="0.25">
      <c r="A119" s="34"/>
      <c r="B119" s="35"/>
      <c r="C119" s="82" t="s">
        <v>144</v>
      </c>
      <c r="D119" s="36"/>
      <c r="E119" s="36"/>
      <c r="F119" s="36"/>
      <c r="G119" s="36"/>
      <c r="H119" s="36"/>
      <c r="I119" s="36"/>
      <c r="J119" s="171">
        <f>BK119</f>
        <v>0</v>
      </c>
      <c r="K119" s="36"/>
      <c r="L119" s="39"/>
      <c r="M119" s="78"/>
      <c r="N119" s="172"/>
      <c r="O119" s="79"/>
      <c r="P119" s="173">
        <f>P120</f>
        <v>0</v>
      </c>
      <c r="Q119" s="79"/>
      <c r="R119" s="173">
        <f>R120</f>
        <v>7133.6618400000007</v>
      </c>
      <c r="S119" s="79"/>
      <c r="T119" s="174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72</v>
      </c>
      <c r="AU119" s="17" t="s">
        <v>128</v>
      </c>
      <c r="BK119" s="175">
        <f>BK120</f>
        <v>0</v>
      </c>
    </row>
    <row r="120" spans="1:65" s="12" customFormat="1" ht="25.9" customHeight="1" x14ac:dyDescent="0.2">
      <c r="B120" s="176"/>
      <c r="C120" s="177"/>
      <c r="D120" s="178" t="s">
        <v>72</v>
      </c>
      <c r="E120" s="179" t="s">
        <v>145</v>
      </c>
      <c r="F120" s="179" t="s">
        <v>146</v>
      </c>
      <c r="G120" s="177"/>
      <c r="H120" s="177"/>
      <c r="I120" s="180"/>
      <c r="J120" s="181">
        <f>BK120</f>
        <v>0</v>
      </c>
      <c r="K120" s="177"/>
      <c r="L120" s="182"/>
      <c r="M120" s="183"/>
      <c r="N120" s="184"/>
      <c r="O120" s="184"/>
      <c r="P120" s="185">
        <f>P121+P206</f>
        <v>0</v>
      </c>
      <c r="Q120" s="184"/>
      <c r="R120" s="185">
        <f>R121+R206</f>
        <v>7133.6618400000007</v>
      </c>
      <c r="S120" s="184"/>
      <c r="T120" s="186">
        <f>T121+T206</f>
        <v>0</v>
      </c>
      <c r="AR120" s="187" t="s">
        <v>81</v>
      </c>
      <c r="AT120" s="188" t="s">
        <v>72</v>
      </c>
      <c r="AU120" s="188" t="s">
        <v>73</v>
      </c>
      <c r="AY120" s="187" t="s">
        <v>147</v>
      </c>
      <c r="BK120" s="189">
        <f>BK121+BK206</f>
        <v>0</v>
      </c>
    </row>
    <row r="121" spans="1:65" s="12" customFormat="1" ht="22.9" customHeight="1" x14ac:dyDescent="0.2">
      <c r="B121" s="176"/>
      <c r="C121" s="177"/>
      <c r="D121" s="178" t="s">
        <v>72</v>
      </c>
      <c r="E121" s="190" t="s">
        <v>148</v>
      </c>
      <c r="F121" s="190" t="s">
        <v>149</v>
      </c>
      <c r="G121" s="177"/>
      <c r="H121" s="177"/>
      <c r="I121" s="180"/>
      <c r="J121" s="191">
        <f>BK121</f>
        <v>0</v>
      </c>
      <c r="K121" s="177"/>
      <c r="L121" s="182"/>
      <c r="M121" s="183"/>
      <c r="N121" s="184"/>
      <c r="O121" s="184"/>
      <c r="P121" s="185">
        <f>SUM(P122:P205)</f>
        <v>0</v>
      </c>
      <c r="Q121" s="184"/>
      <c r="R121" s="185">
        <f>SUM(R122:R205)</f>
        <v>7133.6618400000007</v>
      </c>
      <c r="S121" s="184"/>
      <c r="T121" s="186">
        <f>SUM(T122:T205)</f>
        <v>0</v>
      </c>
      <c r="AR121" s="187" t="s">
        <v>81</v>
      </c>
      <c r="AT121" s="188" t="s">
        <v>72</v>
      </c>
      <c r="AU121" s="188" t="s">
        <v>81</v>
      </c>
      <c r="AY121" s="187" t="s">
        <v>147</v>
      </c>
      <c r="BK121" s="189">
        <f>SUM(BK122:BK205)</f>
        <v>0</v>
      </c>
    </row>
    <row r="122" spans="1:65" s="2" customFormat="1" ht="66.75" customHeight="1" x14ac:dyDescent="0.2">
      <c r="A122" s="34"/>
      <c r="B122" s="35"/>
      <c r="C122" s="192" t="s">
        <v>81</v>
      </c>
      <c r="D122" s="192" t="s">
        <v>150</v>
      </c>
      <c r="E122" s="193" t="s">
        <v>151</v>
      </c>
      <c r="F122" s="194" t="s">
        <v>152</v>
      </c>
      <c r="G122" s="195" t="s">
        <v>153</v>
      </c>
      <c r="H122" s="196">
        <v>4270</v>
      </c>
      <c r="I122" s="197"/>
      <c r="J122" s="198">
        <f>ROUND(I122*H122,2)</f>
        <v>0</v>
      </c>
      <c r="K122" s="194" t="s">
        <v>154</v>
      </c>
      <c r="L122" s="39"/>
      <c r="M122" s="199" t="s">
        <v>1</v>
      </c>
      <c r="N122" s="200" t="s">
        <v>38</v>
      </c>
      <c r="O122" s="7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155</v>
      </c>
      <c r="AT122" s="203" t="s">
        <v>150</v>
      </c>
      <c r="AU122" s="203" t="s">
        <v>83</v>
      </c>
      <c r="AY122" s="17" t="s">
        <v>147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81</v>
      </c>
      <c r="BK122" s="204">
        <f>ROUND(I122*H122,2)</f>
        <v>0</v>
      </c>
      <c r="BL122" s="17" t="s">
        <v>155</v>
      </c>
      <c r="BM122" s="203" t="s">
        <v>319</v>
      </c>
    </row>
    <row r="123" spans="1:65" s="13" customFormat="1" x14ac:dyDescent="0.2">
      <c r="B123" s="205"/>
      <c r="C123" s="206"/>
      <c r="D123" s="207" t="s">
        <v>157</v>
      </c>
      <c r="E123" s="208" t="s">
        <v>1</v>
      </c>
      <c r="F123" s="209" t="s">
        <v>320</v>
      </c>
      <c r="G123" s="206"/>
      <c r="H123" s="210">
        <v>450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157</v>
      </c>
      <c r="AU123" s="216" t="s">
        <v>83</v>
      </c>
      <c r="AV123" s="13" t="s">
        <v>83</v>
      </c>
      <c r="AW123" s="13" t="s">
        <v>30</v>
      </c>
      <c r="AX123" s="13" t="s">
        <v>73</v>
      </c>
      <c r="AY123" s="216" t="s">
        <v>147</v>
      </c>
    </row>
    <row r="124" spans="1:65" s="13" customFormat="1" x14ac:dyDescent="0.2">
      <c r="B124" s="205"/>
      <c r="C124" s="206"/>
      <c r="D124" s="207" t="s">
        <v>157</v>
      </c>
      <c r="E124" s="208" t="s">
        <v>1</v>
      </c>
      <c r="F124" s="209" t="s">
        <v>321</v>
      </c>
      <c r="G124" s="206"/>
      <c r="H124" s="210">
        <v>400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157</v>
      </c>
      <c r="AU124" s="216" t="s">
        <v>83</v>
      </c>
      <c r="AV124" s="13" t="s">
        <v>83</v>
      </c>
      <c r="AW124" s="13" t="s">
        <v>30</v>
      </c>
      <c r="AX124" s="13" t="s">
        <v>73</v>
      </c>
      <c r="AY124" s="216" t="s">
        <v>147</v>
      </c>
    </row>
    <row r="125" spans="1:65" s="13" customFormat="1" x14ac:dyDescent="0.2">
      <c r="B125" s="205"/>
      <c r="C125" s="206"/>
      <c r="D125" s="207" t="s">
        <v>157</v>
      </c>
      <c r="E125" s="208" t="s">
        <v>1</v>
      </c>
      <c r="F125" s="209" t="s">
        <v>322</v>
      </c>
      <c r="G125" s="206"/>
      <c r="H125" s="210">
        <v>340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157</v>
      </c>
      <c r="AU125" s="216" t="s">
        <v>83</v>
      </c>
      <c r="AV125" s="13" t="s">
        <v>83</v>
      </c>
      <c r="AW125" s="13" t="s">
        <v>30</v>
      </c>
      <c r="AX125" s="13" t="s">
        <v>73</v>
      </c>
      <c r="AY125" s="216" t="s">
        <v>147</v>
      </c>
    </row>
    <row r="126" spans="1:65" s="13" customFormat="1" x14ac:dyDescent="0.2">
      <c r="B126" s="205"/>
      <c r="C126" s="206"/>
      <c r="D126" s="207" t="s">
        <v>157</v>
      </c>
      <c r="E126" s="208" t="s">
        <v>1</v>
      </c>
      <c r="F126" s="209" t="s">
        <v>323</v>
      </c>
      <c r="G126" s="206"/>
      <c r="H126" s="210">
        <v>400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157</v>
      </c>
      <c r="AU126" s="216" t="s">
        <v>83</v>
      </c>
      <c r="AV126" s="13" t="s">
        <v>83</v>
      </c>
      <c r="AW126" s="13" t="s">
        <v>30</v>
      </c>
      <c r="AX126" s="13" t="s">
        <v>73</v>
      </c>
      <c r="AY126" s="216" t="s">
        <v>147</v>
      </c>
    </row>
    <row r="127" spans="1:65" s="13" customFormat="1" x14ac:dyDescent="0.2">
      <c r="B127" s="205"/>
      <c r="C127" s="206"/>
      <c r="D127" s="207" t="s">
        <v>157</v>
      </c>
      <c r="E127" s="208" t="s">
        <v>1</v>
      </c>
      <c r="F127" s="209" t="s">
        <v>324</v>
      </c>
      <c r="G127" s="206"/>
      <c r="H127" s="210">
        <v>400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157</v>
      </c>
      <c r="AU127" s="216" t="s">
        <v>83</v>
      </c>
      <c r="AV127" s="13" t="s">
        <v>83</v>
      </c>
      <c r="AW127" s="13" t="s">
        <v>30</v>
      </c>
      <c r="AX127" s="13" t="s">
        <v>73</v>
      </c>
      <c r="AY127" s="216" t="s">
        <v>147</v>
      </c>
    </row>
    <row r="128" spans="1:65" s="13" customFormat="1" x14ac:dyDescent="0.2">
      <c r="B128" s="205"/>
      <c r="C128" s="206"/>
      <c r="D128" s="207" t="s">
        <v>157</v>
      </c>
      <c r="E128" s="208" t="s">
        <v>1</v>
      </c>
      <c r="F128" s="209" t="s">
        <v>325</v>
      </c>
      <c r="G128" s="206"/>
      <c r="H128" s="210">
        <v>940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157</v>
      </c>
      <c r="AU128" s="216" t="s">
        <v>83</v>
      </c>
      <c r="AV128" s="13" t="s">
        <v>83</v>
      </c>
      <c r="AW128" s="13" t="s">
        <v>30</v>
      </c>
      <c r="AX128" s="13" t="s">
        <v>73</v>
      </c>
      <c r="AY128" s="216" t="s">
        <v>147</v>
      </c>
    </row>
    <row r="129" spans="1:65" s="13" customFormat="1" x14ac:dyDescent="0.2">
      <c r="B129" s="205"/>
      <c r="C129" s="206"/>
      <c r="D129" s="207" t="s">
        <v>157</v>
      </c>
      <c r="E129" s="208" t="s">
        <v>1</v>
      </c>
      <c r="F129" s="209" t="s">
        <v>326</v>
      </c>
      <c r="G129" s="206"/>
      <c r="H129" s="210">
        <v>540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157</v>
      </c>
      <c r="AU129" s="216" t="s">
        <v>83</v>
      </c>
      <c r="AV129" s="13" t="s">
        <v>83</v>
      </c>
      <c r="AW129" s="13" t="s">
        <v>30</v>
      </c>
      <c r="AX129" s="13" t="s">
        <v>73</v>
      </c>
      <c r="AY129" s="216" t="s">
        <v>147</v>
      </c>
    </row>
    <row r="130" spans="1:65" s="13" customFormat="1" x14ac:dyDescent="0.2">
      <c r="B130" s="205"/>
      <c r="C130" s="206"/>
      <c r="D130" s="207" t="s">
        <v>157</v>
      </c>
      <c r="E130" s="208" t="s">
        <v>1</v>
      </c>
      <c r="F130" s="209" t="s">
        <v>327</v>
      </c>
      <c r="G130" s="206"/>
      <c r="H130" s="210">
        <v>400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83</v>
      </c>
      <c r="AV130" s="13" t="s">
        <v>83</v>
      </c>
      <c r="AW130" s="13" t="s">
        <v>30</v>
      </c>
      <c r="AX130" s="13" t="s">
        <v>73</v>
      </c>
      <c r="AY130" s="216" t="s">
        <v>147</v>
      </c>
    </row>
    <row r="131" spans="1:65" s="13" customFormat="1" x14ac:dyDescent="0.2">
      <c r="B131" s="205"/>
      <c r="C131" s="206"/>
      <c r="D131" s="207" t="s">
        <v>157</v>
      </c>
      <c r="E131" s="208" t="s">
        <v>1</v>
      </c>
      <c r="F131" s="209" t="s">
        <v>328</v>
      </c>
      <c r="G131" s="206"/>
      <c r="H131" s="210">
        <v>200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157</v>
      </c>
      <c r="AU131" s="216" t="s">
        <v>83</v>
      </c>
      <c r="AV131" s="13" t="s">
        <v>83</v>
      </c>
      <c r="AW131" s="13" t="s">
        <v>30</v>
      </c>
      <c r="AX131" s="13" t="s">
        <v>73</v>
      </c>
      <c r="AY131" s="216" t="s">
        <v>147</v>
      </c>
    </row>
    <row r="132" spans="1:65" s="13" customFormat="1" x14ac:dyDescent="0.2">
      <c r="B132" s="205"/>
      <c r="C132" s="206"/>
      <c r="D132" s="207" t="s">
        <v>157</v>
      </c>
      <c r="E132" s="208" t="s">
        <v>1</v>
      </c>
      <c r="F132" s="209" t="s">
        <v>329</v>
      </c>
      <c r="G132" s="206"/>
      <c r="H132" s="210">
        <v>200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83</v>
      </c>
      <c r="AV132" s="13" t="s">
        <v>83</v>
      </c>
      <c r="AW132" s="13" t="s">
        <v>30</v>
      </c>
      <c r="AX132" s="13" t="s">
        <v>73</v>
      </c>
      <c r="AY132" s="216" t="s">
        <v>147</v>
      </c>
    </row>
    <row r="133" spans="1:65" s="14" customFormat="1" x14ac:dyDescent="0.2">
      <c r="B133" s="217"/>
      <c r="C133" s="218"/>
      <c r="D133" s="207" t="s">
        <v>157</v>
      </c>
      <c r="E133" s="219" t="s">
        <v>1</v>
      </c>
      <c r="F133" s="220" t="s">
        <v>164</v>
      </c>
      <c r="G133" s="218"/>
      <c r="H133" s="221">
        <v>4270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157</v>
      </c>
      <c r="AU133" s="227" t="s">
        <v>83</v>
      </c>
      <c r="AV133" s="14" t="s">
        <v>155</v>
      </c>
      <c r="AW133" s="14" t="s">
        <v>30</v>
      </c>
      <c r="AX133" s="14" t="s">
        <v>81</v>
      </c>
      <c r="AY133" s="227" t="s">
        <v>147</v>
      </c>
    </row>
    <row r="134" spans="1:65" s="2" customFormat="1" ht="167.1" customHeight="1" x14ac:dyDescent="0.2">
      <c r="A134" s="34"/>
      <c r="B134" s="35"/>
      <c r="C134" s="192" t="s">
        <v>83</v>
      </c>
      <c r="D134" s="192" t="s">
        <v>150</v>
      </c>
      <c r="E134" s="193" t="s">
        <v>276</v>
      </c>
      <c r="F134" s="194" t="s">
        <v>277</v>
      </c>
      <c r="G134" s="195" t="s">
        <v>216</v>
      </c>
      <c r="H134" s="196">
        <v>6</v>
      </c>
      <c r="I134" s="197"/>
      <c r="J134" s="198">
        <f>ROUND(I134*H134,2)</f>
        <v>0</v>
      </c>
      <c r="K134" s="194" t="s">
        <v>154</v>
      </c>
      <c r="L134" s="39"/>
      <c r="M134" s="199" t="s">
        <v>1</v>
      </c>
      <c r="N134" s="200" t="s">
        <v>38</v>
      </c>
      <c r="O134" s="7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155</v>
      </c>
      <c r="AT134" s="203" t="s">
        <v>150</v>
      </c>
      <c r="AU134" s="203" t="s">
        <v>83</v>
      </c>
      <c r="AY134" s="17" t="s">
        <v>147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81</v>
      </c>
      <c r="BK134" s="204">
        <f>ROUND(I134*H134,2)</f>
        <v>0</v>
      </c>
      <c r="BL134" s="17" t="s">
        <v>155</v>
      </c>
      <c r="BM134" s="203" t="s">
        <v>330</v>
      </c>
    </row>
    <row r="135" spans="1:65" s="13" customFormat="1" x14ac:dyDescent="0.2">
      <c r="B135" s="205"/>
      <c r="C135" s="206"/>
      <c r="D135" s="207" t="s">
        <v>157</v>
      </c>
      <c r="E135" s="208" t="s">
        <v>1</v>
      </c>
      <c r="F135" s="209" t="s">
        <v>331</v>
      </c>
      <c r="G135" s="206"/>
      <c r="H135" s="210">
        <v>6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83</v>
      </c>
      <c r="AV135" s="13" t="s">
        <v>83</v>
      </c>
      <c r="AW135" s="13" t="s">
        <v>30</v>
      </c>
      <c r="AX135" s="13" t="s">
        <v>73</v>
      </c>
      <c r="AY135" s="216" t="s">
        <v>147</v>
      </c>
    </row>
    <row r="136" spans="1:65" s="14" customFormat="1" x14ac:dyDescent="0.2">
      <c r="B136" s="217"/>
      <c r="C136" s="218"/>
      <c r="D136" s="207" t="s">
        <v>157</v>
      </c>
      <c r="E136" s="219" t="s">
        <v>1</v>
      </c>
      <c r="F136" s="220" t="s">
        <v>164</v>
      </c>
      <c r="G136" s="218"/>
      <c r="H136" s="221">
        <v>6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157</v>
      </c>
      <c r="AU136" s="227" t="s">
        <v>83</v>
      </c>
      <c r="AV136" s="14" t="s">
        <v>155</v>
      </c>
      <c r="AW136" s="14" t="s">
        <v>30</v>
      </c>
      <c r="AX136" s="14" t="s">
        <v>81</v>
      </c>
      <c r="AY136" s="227" t="s">
        <v>147</v>
      </c>
    </row>
    <row r="137" spans="1:65" s="2" customFormat="1" ht="76.349999999999994" customHeight="1" x14ac:dyDescent="0.2">
      <c r="A137" s="34"/>
      <c r="B137" s="35"/>
      <c r="C137" s="192" t="s">
        <v>120</v>
      </c>
      <c r="D137" s="192" t="s">
        <v>150</v>
      </c>
      <c r="E137" s="193" t="s">
        <v>171</v>
      </c>
      <c r="F137" s="194" t="s">
        <v>172</v>
      </c>
      <c r="G137" s="195" t="s">
        <v>168</v>
      </c>
      <c r="H137" s="196">
        <v>3615</v>
      </c>
      <c r="I137" s="197"/>
      <c r="J137" s="198">
        <f>ROUND(I137*H137,2)</f>
        <v>0</v>
      </c>
      <c r="K137" s="194" t="s">
        <v>154</v>
      </c>
      <c r="L137" s="39"/>
      <c r="M137" s="199" t="s">
        <v>1</v>
      </c>
      <c r="N137" s="200" t="s">
        <v>38</v>
      </c>
      <c r="O137" s="7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155</v>
      </c>
      <c r="AT137" s="203" t="s">
        <v>150</v>
      </c>
      <c r="AU137" s="203" t="s">
        <v>83</v>
      </c>
      <c r="AY137" s="17" t="s">
        <v>147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81</v>
      </c>
      <c r="BK137" s="204">
        <f>ROUND(I137*H137,2)</f>
        <v>0</v>
      </c>
      <c r="BL137" s="17" t="s">
        <v>155</v>
      </c>
      <c r="BM137" s="203" t="s">
        <v>332</v>
      </c>
    </row>
    <row r="138" spans="1:65" s="13" customFormat="1" x14ac:dyDescent="0.2">
      <c r="B138" s="205"/>
      <c r="C138" s="206"/>
      <c r="D138" s="207" t="s">
        <v>157</v>
      </c>
      <c r="E138" s="208" t="s">
        <v>1</v>
      </c>
      <c r="F138" s="209" t="s">
        <v>333</v>
      </c>
      <c r="G138" s="206"/>
      <c r="H138" s="210">
        <v>39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157</v>
      </c>
      <c r="AU138" s="216" t="s">
        <v>83</v>
      </c>
      <c r="AV138" s="13" t="s">
        <v>83</v>
      </c>
      <c r="AW138" s="13" t="s">
        <v>30</v>
      </c>
      <c r="AX138" s="13" t="s">
        <v>73</v>
      </c>
      <c r="AY138" s="216" t="s">
        <v>147</v>
      </c>
    </row>
    <row r="139" spans="1:65" s="13" customFormat="1" x14ac:dyDescent="0.2">
      <c r="B139" s="205"/>
      <c r="C139" s="206"/>
      <c r="D139" s="207" t="s">
        <v>157</v>
      </c>
      <c r="E139" s="208" t="s">
        <v>1</v>
      </c>
      <c r="F139" s="209" t="s">
        <v>334</v>
      </c>
      <c r="G139" s="206"/>
      <c r="H139" s="210">
        <v>3576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83</v>
      </c>
      <c r="AV139" s="13" t="s">
        <v>83</v>
      </c>
      <c r="AW139" s="13" t="s">
        <v>30</v>
      </c>
      <c r="AX139" s="13" t="s">
        <v>73</v>
      </c>
      <c r="AY139" s="216" t="s">
        <v>147</v>
      </c>
    </row>
    <row r="140" spans="1:65" s="14" customFormat="1" x14ac:dyDescent="0.2">
      <c r="B140" s="217"/>
      <c r="C140" s="218"/>
      <c r="D140" s="207" t="s">
        <v>157</v>
      </c>
      <c r="E140" s="219" t="s">
        <v>1</v>
      </c>
      <c r="F140" s="220" t="s">
        <v>164</v>
      </c>
      <c r="G140" s="218"/>
      <c r="H140" s="221">
        <v>3615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157</v>
      </c>
      <c r="AU140" s="227" t="s">
        <v>83</v>
      </c>
      <c r="AV140" s="14" t="s">
        <v>155</v>
      </c>
      <c r="AW140" s="14" t="s">
        <v>30</v>
      </c>
      <c r="AX140" s="14" t="s">
        <v>81</v>
      </c>
      <c r="AY140" s="227" t="s">
        <v>147</v>
      </c>
    </row>
    <row r="141" spans="1:65" s="2" customFormat="1" ht="16.5" customHeight="1" x14ac:dyDescent="0.2">
      <c r="A141" s="34"/>
      <c r="B141" s="35"/>
      <c r="C141" s="228" t="s">
        <v>155</v>
      </c>
      <c r="D141" s="228" t="s">
        <v>176</v>
      </c>
      <c r="E141" s="229" t="s">
        <v>177</v>
      </c>
      <c r="F141" s="230" t="s">
        <v>178</v>
      </c>
      <c r="G141" s="231" t="s">
        <v>179</v>
      </c>
      <c r="H141" s="232">
        <v>6507</v>
      </c>
      <c r="I141" s="233"/>
      <c r="J141" s="234">
        <f>ROUND(I141*H141,2)</f>
        <v>0</v>
      </c>
      <c r="K141" s="230" t="s">
        <v>154</v>
      </c>
      <c r="L141" s="235"/>
      <c r="M141" s="236" t="s">
        <v>1</v>
      </c>
      <c r="N141" s="237" t="s">
        <v>38</v>
      </c>
      <c r="O141" s="71"/>
      <c r="P141" s="201">
        <f>O141*H141</f>
        <v>0</v>
      </c>
      <c r="Q141" s="201">
        <v>1</v>
      </c>
      <c r="R141" s="201">
        <f>Q141*H141</f>
        <v>6507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180</v>
      </c>
      <c r="AT141" s="203" t="s">
        <v>176</v>
      </c>
      <c r="AU141" s="203" t="s">
        <v>83</v>
      </c>
      <c r="AY141" s="17" t="s">
        <v>147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81</v>
      </c>
      <c r="BK141" s="204">
        <f>ROUND(I141*H141,2)</f>
        <v>0</v>
      </c>
      <c r="BL141" s="17" t="s">
        <v>155</v>
      </c>
      <c r="BM141" s="203" t="s">
        <v>335</v>
      </c>
    </row>
    <row r="142" spans="1:65" s="13" customFormat="1" x14ac:dyDescent="0.2">
      <c r="B142" s="205"/>
      <c r="C142" s="206"/>
      <c r="D142" s="207" t="s">
        <v>157</v>
      </c>
      <c r="E142" s="208" t="s">
        <v>1</v>
      </c>
      <c r="F142" s="209" t="s">
        <v>336</v>
      </c>
      <c r="G142" s="206"/>
      <c r="H142" s="210">
        <v>6507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83</v>
      </c>
      <c r="AV142" s="13" t="s">
        <v>83</v>
      </c>
      <c r="AW142" s="13" t="s">
        <v>30</v>
      </c>
      <c r="AX142" s="13" t="s">
        <v>73</v>
      </c>
      <c r="AY142" s="216" t="s">
        <v>147</v>
      </c>
    </row>
    <row r="143" spans="1:65" s="14" customFormat="1" x14ac:dyDescent="0.2">
      <c r="B143" s="217"/>
      <c r="C143" s="218"/>
      <c r="D143" s="207" t="s">
        <v>157</v>
      </c>
      <c r="E143" s="219" t="s">
        <v>1</v>
      </c>
      <c r="F143" s="220" t="s">
        <v>164</v>
      </c>
      <c r="G143" s="218"/>
      <c r="H143" s="221">
        <v>6507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157</v>
      </c>
      <c r="AU143" s="227" t="s">
        <v>83</v>
      </c>
      <c r="AV143" s="14" t="s">
        <v>155</v>
      </c>
      <c r="AW143" s="14" t="s">
        <v>30</v>
      </c>
      <c r="AX143" s="14" t="s">
        <v>81</v>
      </c>
      <c r="AY143" s="227" t="s">
        <v>147</v>
      </c>
    </row>
    <row r="144" spans="1:65" s="2" customFormat="1" ht="76.349999999999994" customHeight="1" x14ac:dyDescent="0.2">
      <c r="A144" s="34"/>
      <c r="B144" s="35"/>
      <c r="C144" s="192" t="s">
        <v>148</v>
      </c>
      <c r="D144" s="192" t="s">
        <v>150</v>
      </c>
      <c r="E144" s="193" t="s">
        <v>337</v>
      </c>
      <c r="F144" s="194" t="s">
        <v>338</v>
      </c>
      <c r="G144" s="195" t="s">
        <v>216</v>
      </c>
      <c r="H144" s="196">
        <v>5.8849999999999998</v>
      </c>
      <c r="I144" s="197"/>
      <c r="J144" s="198">
        <f>ROUND(I144*H144,2)</f>
        <v>0</v>
      </c>
      <c r="K144" s="194" t="s">
        <v>154</v>
      </c>
      <c r="L144" s="39"/>
      <c r="M144" s="199" t="s">
        <v>1</v>
      </c>
      <c r="N144" s="200" t="s">
        <v>38</v>
      </c>
      <c r="O144" s="7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155</v>
      </c>
      <c r="AT144" s="203" t="s">
        <v>150</v>
      </c>
      <c r="AU144" s="203" t="s">
        <v>83</v>
      </c>
      <c r="AY144" s="17" t="s">
        <v>147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81</v>
      </c>
      <c r="BK144" s="204">
        <f>ROUND(I144*H144,2)</f>
        <v>0</v>
      </c>
      <c r="BL144" s="17" t="s">
        <v>155</v>
      </c>
      <c r="BM144" s="203" t="s">
        <v>339</v>
      </c>
    </row>
    <row r="145" spans="1:65" s="13" customFormat="1" x14ac:dyDescent="0.2">
      <c r="B145" s="205"/>
      <c r="C145" s="206"/>
      <c r="D145" s="207" t="s">
        <v>157</v>
      </c>
      <c r="E145" s="208" t="s">
        <v>1</v>
      </c>
      <c r="F145" s="209" t="s">
        <v>340</v>
      </c>
      <c r="G145" s="206"/>
      <c r="H145" s="210">
        <v>5.8849999999999998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83</v>
      </c>
      <c r="AV145" s="13" t="s">
        <v>83</v>
      </c>
      <c r="AW145" s="13" t="s">
        <v>30</v>
      </c>
      <c r="AX145" s="13" t="s">
        <v>73</v>
      </c>
      <c r="AY145" s="216" t="s">
        <v>147</v>
      </c>
    </row>
    <row r="146" spans="1:65" s="14" customFormat="1" x14ac:dyDescent="0.2">
      <c r="B146" s="217"/>
      <c r="C146" s="218"/>
      <c r="D146" s="207" t="s">
        <v>157</v>
      </c>
      <c r="E146" s="219" t="s">
        <v>1</v>
      </c>
      <c r="F146" s="220" t="s">
        <v>164</v>
      </c>
      <c r="G146" s="218"/>
      <c r="H146" s="221">
        <v>5.8849999999999998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157</v>
      </c>
      <c r="AU146" s="227" t="s">
        <v>83</v>
      </c>
      <c r="AV146" s="14" t="s">
        <v>155</v>
      </c>
      <c r="AW146" s="14" t="s">
        <v>30</v>
      </c>
      <c r="AX146" s="14" t="s">
        <v>81</v>
      </c>
      <c r="AY146" s="227" t="s">
        <v>147</v>
      </c>
    </row>
    <row r="147" spans="1:65" s="2" customFormat="1" ht="90" customHeight="1" x14ac:dyDescent="0.2">
      <c r="A147" s="34"/>
      <c r="B147" s="35"/>
      <c r="C147" s="192" t="s">
        <v>190</v>
      </c>
      <c r="D147" s="192" t="s">
        <v>150</v>
      </c>
      <c r="E147" s="193" t="s">
        <v>341</v>
      </c>
      <c r="F147" s="194" t="s">
        <v>342</v>
      </c>
      <c r="G147" s="195" t="s">
        <v>216</v>
      </c>
      <c r="H147" s="196">
        <v>5.8849999999999998</v>
      </c>
      <c r="I147" s="197"/>
      <c r="J147" s="198">
        <f>ROUND(I147*H147,2)</f>
        <v>0</v>
      </c>
      <c r="K147" s="194" t="s">
        <v>154</v>
      </c>
      <c r="L147" s="39"/>
      <c r="M147" s="199" t="s">
        <v>1</v>
      </c>
      <c r="N147" s="200" t="s">
        <v>38</v>
      </c>
      <c r="O147" s="7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155</v>
      </c>
      <c r="AT147" s="203" t="s">
        <v>150</v>
      </c>
      <c r="AU147" s="203" t="s">
        <v>83</v>
      </c>
      <c r="AY147" s="17" t="s">
        <v>147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81</v>
      </c>
      <c r="BK147" s="204">
        <f>ROUND(I147*H147,2)</f>
        <v>0</v>
      </c>
      <c r="BL147" s="17" t="s">
        <v>155</v>
      </c>
      <c r="BM147" s="203" t="s">
        <v>343</v>
      </c>
    </row>
    <row r="148" spans="1:65" s="13" customFormat="1" x14ac:dyDescent="0.2">
      <c r="B148" s="205"/>
      <c r="C148" s="206"/>
      <c r="D148" s="207" t="s">
        <v>157</v>
      </c>
      <c r="E148" s="208" t="s">
        <v>1</v>
      </c>
      <c r="F148" s="209" t="s">
        <v>340</v>
      </c>
      <c r="G148" s="206"/>
      <c r="H148" s="210">
        <v>5.8849999999999998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83</v>
      </c>
      <c r="AV148" s="13" t="s">
        <v>83</v>
      </c>
      <c r="AW148" s="13" t="s">
        <v>30</v>
      </c>
      <c r="AX148" s="13" t="s">
        <v>73</v>
      </c>
      <c r="AY148" s="216" t="s">
        <v>147</v>
      </c>
    </row>
    <row r="149" spans="1:65" s="14" customFormat="1" x14ac:dyDescent="0.2">
      <c r="B149" s="217"/>
      <c r="C149" s="218"/>
      <c r="D149" s="207" t="s">
        <v>157</v>
      </c>
      <c r="E149" s="219" t="s">
        <v>1</v>
      </c>
      <c r="F149" s="220" t="s">
        <v>164</v>
      </c>
      <c r="G149" s="218"/>
      <c r="H149" s="221">
        <v>5.8849999999999998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157</v>
      </c>
      <c r="AU149" s="227" t="s">
        <v>83</v>
      </c>
      <c r="AV149" s="14" t="s">
        <v>155</v>
      </c>
      <c r="AW149" s="14" t="s">
        <v>30</v>
      </c>
      <c r="AX149" s="14" t="s">
        <v>81</v>
      </c>
      <c r="AY149" s="227" t="s">
        <v>147</v>
      </c>
    </row>
    <row r="150" spans="1:65" s="2" customFormat="1" ht="134.25" customHeight="1" x14ac:dyDescent="0.2">
      <c r="A150" s="34"/>
      <c r="B150" s="35"/>
      <c r="C150" s="192" t="s">
        <v>198</v>
      </c>
      <c r="D150" s="192" t="s">
        <v>150</v>
      </c>
      <c r="E150" s="193" t="s">
        <v>214</v>
      </c>
      <c r="F150" s="194" t="s">
        <v>215</v>
      </c>
      <c r="G150" s="195" t="s">
        <v>216</v>
      </c>
      <c r="H150" s="196">
        <v>5.96</v>
      </c>
      <c r="I150" s="197"/>
      <c r="J150" s="198">
        <f>ROUND(I150*H150,2)</f>
        <v>0</v>
      </c>
      <c r="K150" s="194" t="s">
        <v>154</v>
      </c>
      <c r="L150" s="39"/>
      <c r="M150" s="199" t="s">
        <v>1</v>
      </c>
      <c r="N150" s="200" t="s">
        <v>38</v>
      </c>
      <c r="O150" s="7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155</v>
      </c>
      <c r="AT150" s="203" t="s">
        <v>150</v>
      </c>
      <c r="AU150" s="203" t="s">
        <v>83</v>
      </c>
      <c r="AY150" s="17" t="s">
        <v>147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81</v>
      </c>
      <c r="BK150" s="204">
        <f>ROUND(I150*H150,2)</f>
        <v>0</v>
      </c>
      <c r="BL150" s="17" t="s">
        <v>155</v>
      </c>
      <c r="BM150" s="203" t="s">
        <v>344</v>
      </c>
    </row>
    <row r="151" spans="1:65" s="13" customFormat="1" x14ac:dyDescent="0.2">
      <c r="B151" s="205"/>
      <c r="C151" s="206"/>
      <c r="D151" s="207" t="s">
        <v>157</v>
      </c>
      <c r="E151" s="208" t="s">
        <v>1</v>
      </c>
      <c r="F151" s="209" t="s">
        <v>345</v>
      </c>
      <c r="G151" s="206"/>
      <c r="H151" s="210">
        <v>5.96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157</v>
      </c>
      <c r="AU151" s="216" t="s">
        <v>83</v>
      </c>
      <c r="AV151" s="13" t="s">
        <v>83</v>
      </c>
      <c r="AW151" s="13" t="s">
        <v>30</v>
      </c>
      <c r="AX151" s="13" t="s">
        <v>73</v>
      </c>
      <c r="AY151" s="216" t="s">
        <v>147</v>
      </c>
    </row>
    <row r="152" spans="1:65" s="14" customFormat="1" x14ac:dyDescent="0.2">
      <c r="B152" s="217"/>
      <c r="C152" s="218"/>
      <c r="D152" s="207" t="s">
        <v>157</v>
      </c>
      <c r="E152" s="219" t="s">
        <v>1</v>
      </c>
      <c r="F152" s="220" t="s">
        <v>164</v>
      </c>
      <c r="G152" s="218"/>
      <c r="H152" s="221">
        <v>5.96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157</v>
      </c>
      <c r="AU152" s="227" t="s">
        <v>83</v>
      </c>
      <c r="AV152" s="14" t="s">
        <v>155</v>
      </c>
      <c r="AW152" s="14" t="s">
        <v>30</v>
      </c>
      <c r="AX152" s="14" t="s">
        <v>81</v>
      </c>
      <c r="AY152" s="227" t="s">
        <v>147</v>
      </c>
    </row>
    <row r="153" spans="1:65" s="2" customFormat="1" ht="114.95" customHeight="1" x14ac:dyDescent="0.2">
      <c r="A153" s="34"/>
      <c r="B153" s="35"/>
      <c r="C153" s="192" t="s">
        <v>180</v>
      </c>
      <c r="D153" s="192" t="s">
        <v>150</v>
      </c>
      <c r="E153" s="193" t="s">
        <v>220</v>
      </c>
      <c r="F153" s="194" t="s">
        <v>221</v>
      </c>
      <c r="G153" s="195" t="s">
        <v>222</v>
      </c>
      <c r="H153" s="196">
        <v>112</v>
      </c>
      <c r="I153" s="197"/>
      <c r="J153" s="198">
        <f>ROUND(I153*H153,2)</f>
        <v>0</v>
      </c>
      <c r="K153" s="194" t="s">
        <v>154</v>
      </c>
      <c r="L153" s="39"/>
      <c r="M153" s="199" t="s">
        <v>1</v>
      </c>
      <c r="N153" s="200" t="s">
        <v>38</v>
      </c>
      <c r="O153" s="71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155</v>
      </c>
      <c r="AT153" s="203" t="s">
        <v>150</v>
      </c>
      <c r="AU153" s="203" t="s">
        <v>83</v>
      </c>
      <c r="AY153" s="17" t="s">
        <v>147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81</v>
      </c>
      <c r="BK153" s="204">
        <f>ROUND(I153*H153,2)</f>
        <v>0</v>
      </c>
      <c r="BL153" s="17" t="s">
        <v>155</v>
      </c>
      <c r="BM153" s="203" t="s">
        <v>346</v>
      </c>
    </row>
    <row r="154" spans="1:65" s="13" customFormat="1" x14ac:dyDescent="0.2">
      <c r="B154" s="205"/>
      <c r="C154" s="206"/>
      <c r="D154" s="207" t="s">
        <v>157</v>
      </c>
      <c r="E154" s="208" t="s">
        <v>1</v>
      </c>
      <c r="F154" s="209" t="s">
        <v>347</v>
      </c>
      <c r="G154" s="206"/>
      <c r="H154" s="210">
        <v>112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157</v>
      </c>
      <c r="AU154" s="216" t="s">
        <v>83</v>
      </c>
      <c r="AV154" s="13" t="s">
        <v>83</v>
      </c>
      <c r="AW154" s="13" t="s">
        <v>30</v>
      </c>
      <c r="AX154" s="13" t="s">
        <v>73</v>
      </c>
      <c r="AY154" s="216" t="s">
        <v>147</v>
      </c>
    </row>
    <row r="155" spans="1:65" s="14" customFormat="1" x14ac:dyDescent="0.2">
      <c r="B155" s="217"/>
      <c r="C155" s="218"/>
      <c r="D155" s="207" t="s">
        <v>157</v>
      </c>
      <c r="E155" s="219" t="s">
        <v>1</v>
      </c>
      <c r="F155" s="220" t="s">
        <v>164</v>
      </c>
      <c r="G155" s="218"/>
      <c r="H155" s="221">
        <v>112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157</v>
      </c>
      <c r="AU155" s="227" t="s">
        <v>83</v>
      </c>
      <c r="AV155" s="14" t="s">
        <v>155</v>
      </c>
      <c r="AW155" s="14" t="s">
        <v>30</v>
      </c>
      <c r="AX155" s="14" t="s">
        <v>81</v>
      </c>
      <c r="AY155" s="227" t="s">
        <v>147</v>
      </c>
    </row>
    <row r="156" spans="1:65" s="2" customFormat="1" ht="101.25" customHeight="1" x14ac:dyDescent="0.2">
      <c r="A156" s="34"/>
      <c r="B156" s="35"/>
      <c r="C156" s="192" t="s">
        <v>207</v>
      </c>
      <c r="D156" s="192" t="s">
        <v>150</v>
      </c>
      <c r="E156" s="193" t="s">
        <v>226</v>
      </c>
      <c r="F156" s="194" t="s">
        <v>227</v>
      </c>
      <c r="G156" s="195" t="s">
        <v>185</v>
      </c>
      <c r="H156" s="196">
        <v>12310</v>
      </c>
      <c r="I156" s="197"/>
      <c r="J156" s="198">
        <f>ROUND(I156*H156,2)</f>
        <v>0</v>
      </c>
      <c r="K156" s="194" t="s">
        <v>154</v>
      </c>
      <c r="L156" s="39"/>
      <c r="M156" s="199" t="s">
        <v>1</v>
      </c>
      <c r="N156" s="200" t="s">
        <v>38</v>
      </c>
      <c r="O156" s="7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155</v>
      </c>
      <c r="AT156" s="203" t="s">
        <v>150</v>
      </c>
      <c r="AU156" s="203" t="s">
        <v>83</v>
      </c>
      <c r="AY156" s="17" t="s">
        <v>147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81</v>
      </c>
      <c r="BK156" s="204">
        <f>ROUND(I156*H156,2)</f>
        <v>0</v>
      </c>
      <c r="BL156" s="17" t="s">
        <v>155</v>
      </c>
      <c r="BM156" s="203" t="s">
        <v>348</v>
      </c>
    </row>
    <row r="157" spans="1:65" s="13" customFormat="1" x14ac:dyDescent="0.2">
      <c r="B157" s="205"/>
      <c r="C157" s="206"/>
      <c r="D157" s="207" t="s">
        <v>157</v>
      </c>
      <c r="E157" s="208" t="s">
        <v>1</v>
      </c>
      <c r="F157" s="209" t="s">
        <v>349</v>
      </c>
      <c r="G157" s="206"/>
      <c r="H157" s="210">
        <v>12310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157</v>
      </c>
      <c r="AU157" s="216" t="s">
        <v>83</v>
      </c>
      <c r="AV157" s="13" t="s">
        <v>83</v>
      </c>
      <c r="AW157" s="13" t="s">
        <v>30</v>
      </c>
      <c r="AX157" s="13" t="s">
        <v>73</v>
      </c>
      <c r="AY157" s="216" t="s">
        <v>147</v>
      </c>
    </row>
    <row r="158" spans="1:65" s="14" customFormat="1" x14ac:dyDescent="0.2">
      <c r="B158" s="217"/>
      <c r="C158" s="218"/>
      <c r="D158" s="207" t="s">
        <v>157</v>
      </c>
      <c r="E158" s="219" t="s">
        <v>1</v>
      </c>
      <c r="F158" s="220" t="s">
        <v>164</v>
      </c>
      <c r="G158" s="218"/>
      <c r="H158" s="221">
        <v>12310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157</v>
      </c>
      <c r="AU158" s="227" t="s">
        <v>83</v>
      </c>
      <c r="AV158" s="14" t="s">
        <v>155</v>
      </c>
      <c r="AW158" s="14" t="s">
        <v>30</v>
      </c>
      <c r="AX158" s="14" t="s">
        <v>81</v>
      </c>
      <c r="AY158" s="227" t="s">
        <v>147</v>
      </c>
    </row>
    <row r="159" spans="1:65" s="2" customFormat="1" ht="78" customHeight="1" x14ac:dyDescent="0.2">
      <c r="A159" s="34"/>
      <c r="B159" s="35"/>
      <c r="C159" s="192" t="s">
        <v>213</v>
      </c>
      <c r="D159" s="192" t="s">
        <v>150</v>
      </c>
      <c r="E159" s="193" t="s">
        <v>231</v>
      </c>
      <c r="F159" s="194" t="s">
        <v>232</v>
      </c>
      <c r="G159" s="195" t="s">
        <v>168</v>
      </c>
      <c r="H159" s="196">
        <v>4397</v>
      </c>
      <c r="I159" s="197"/>
      <c r="J159" s="198">
        <f>ROUND(I159*H159,2)</f>
        <v>0</v>
      </c>
      <c r="K159" s="194" t="s">
        <v>154</v>
      </c>
      <c r="L159" s="39"/>
      <c r="M159" s="199" t="s">
        <v>1</v>
      </c>
      <c r="N159" s="200" t="s">
        <v>38</v>
      </c>
      <c r="O159" s="7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155</v>
      </c>
      <c r="AT159" s="203" t="s">
        <v>150</v>
      </c>
      <c r="AU159" s="203" t="s">
        <v>83</v>
      </c>
      <c r="AY159" s="17" t="s">
        <v>147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81</v>
      </c>
      <c r="BK159" s="204">
        <f>ROUND(I159*H159,2)</f>
        <v>0</v>
      </c>
      <c r="BL159" s="17" t="s">
        <v>155</v>
      </c>
      <c r="BM159" s="203" t="s">
        <v>350</v>
      </c>
    </row>
    <row r="160" spans="1:65" s="13" customFormat="1" x14ac:dyDescent="0.2">
      <c r="B160" s="205"/>
      <c r="C160" s="206"/>
      <c r="D160" s="207" t="s">
        <v>157</v>
      </c>
      <c r="E160" s="208" t="s">
        <v>1</v>
      </c>
      <c r="F160" s="209" t="s">
        <v>351</v>
      </c>
      <c r="G160" s="206"/>
      <c r="H160" s="210">
        <v>315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83</v>
      </c>
      <c r="AV160" s="13" t="s">
        <v>83</v>
      </c>
      <c r="AW160" s="13" t="s">
        <v>30</v>
      </c>
      <c r="AX160" s="13" t="s">
        <v>73</v>
      </c>
      <c r="AY160" s="216" t="s">
        <v>147</v>
      </c>
    </row>
    <row r="161" spans="1:65" s="13" customFormat="1" x14ac:dyDescent="0.2">
      <c r="B161" s="205"/>
      <c r="C161" s="206"/>
      <c r="D161" s="207" t="s">
        <v>157</v>
      </c>
      <c r="E161" s="208" t="s">
        <v>1</v>
      </c>
      <c r="F161" s="209" t="s">
        <v>352</v>
      </c>
      <c r="G161" s="206"/>
      <c r="H161" s="210">
        <v>280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157</v>
      </c>
      <c r="AU161" s="216" t="s">
        <v>83</v>
      </c>
      <c r="AV161" s="13" t="s">
        <v>83</v>
      </c>
      <c r="AW161" s="13" t="s">
        <v>30</v>
      </c>
      <c r="AX161" s="13" t="s">
        <v>73</v>
      </c>
      <c r="AY161" s="216" t="s">
        <v>147</v>
      </c>
    </row>
    <row r="162" spans="1:65" s="13" customFormat="1" x14ac:dyDescent="0.2">
      <c r="B162" s="205"/>
      <c r="C162" s="206"/>
      <c r="D162" s="207" t="s">
        <v>157</v>
      </c>
      <c r="E162" s="208" t="s">
        <v>1</v>
      </c>
      <c r="F162" s="209" t="s">
        <v>353</v>
      </c>
      <c r="G162" s="206"/>
      <c r="H162" s="210">
        <v>350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83</v>
      </c>
      <c r="AV162" s="13" t="s">
        <v>83</v>
      </c>
      <c r="AW162" s="13" t="s">
        <v>30</v>
      </c>
      <c r="AX162" s="13" t="s">
        <v>73</v>
      </c>
      <c r="AY162" s="216" t="s">
        <v>147</v>
      </c>
    </row>
    <row r="163" spans="1:65" s="13" customFormat="1" x14ac:dyDescent="0.2">
      <c r="B163" s="205"/>
      <c r="C163" s="206"/>
      <c r="D163" s="207" t="s">
        <v>157</v>
      </c>
      <c r="E163" s="208" t="s">
        <v>1</v>
      </c>
      <c r="F163" s="209" t="s">
        <v>354</v>
      </c>
      <c r="G163" s="206"/>
      <c r="H163" s="210">
        <v>238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157</v>
      </c>
      <c r="AU163" s="216" t="s">
        <v>83</v>
      </c>
      <c r="AV163" s="13" t="s">
        <v>83</v>
      </c>
      <c r="AW163" s="13" t="s">
        <v>30</v>
      </c>
      <c r="AX163" s="13" t="s">
        <v>73</v>
      </c>
      <c r="AY163" s="216" t="s">
        <v>147</v>
      </c>
    </row>
    <row r="164" spans="1:65" s="13" customFormat="1" x14ac:dyDescent="0.2">
      <c r="B164" s="205"/>
      <c r="C164" s="206"/>
      <c r="D164" s="207" t="s">
        <v>157</v>
      </c>
      <c r="E164" s="208" t="s">
        <v>1</v>
      </c>
      <c r="F164" s="209" t="s">
        <v>355</v>
      </c>
      <c r="G164" s="206"/>
      <c r="H164" s="210">
        <v>644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157</v>
      </c>
      <c r="AU164" s="216" t="s">
        <v>83</v>
      </c>
      <c r="AV164" s="13" t="s">
        <v>83</v>
      </c>
      <c r="AW164" s="13" t="s">
        <v>30</v>
      </c>
      <c r="AX164" s="13" t="s">
        <v>73</v>
      </c>
      <c r="AY164" s="216" t="s">
        <v>147</v>
      </c>
    </row>
    <row r="165" spans="1:65" s="13" customFormat="1" x14ac:dyDescent="0.2">
      <c r="B165" s="205"/>
      <c r="C165" s="206"/>
      <c r="D165" s="207" t="s">
        <v>157</v>
      </c>
      <c r="E165" s="208" t="s">
        <v>1</v>
      </c>
      <c r="F165" s="209" t="s">
        <v>356</v>
      </c>
      <c r="G165" s="206"/>
      <c r="H165" s="210">
        <v>200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157</v>
      </c>
      <c r="AU165" s="216" t="s">
        <v>83</v>
      </c>
      <c r="AV165" s="13" t="s">
        <v>83</v>
      </c>
      <c r="AW165" s="13" t="s">
        <v>30</v>
      </c>
      <c r="AX165" s="13" t="s">
        <v>73</v>
      </c>
      <c r="AY165" s="216" t="s">
        <v>147</v>
      </c>
    </row>
    <row r="166" spans="1:65" s="13" customFormat="1" x14ac:dyDescent="0.2">
      <c r="B166" s="205"/>
      <c r="C166" s="206"/>
      <c r="D166" s="207" t="s">
        <v>157</v>
      </c>
      <c r="E166" s="208" t="s">
        <v>1</v>
      </c>
      <c r="F166" s="209" t="s">
        <v>357</v>
      </c>
      <c r="G166" s="206"/>
      <c r="H166" s="210">
        <v>970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83</v>
      </c>
      <c r="AV166" s="13" t="s">
        <v>83</v>
      </c>
      <c r="AW166" s="13" t="s">
        <v>30</v>
      </c>
      <c r="AX166" s="13" t="s">
        <v>73</v>
      </c>
      <c r="AY166" s="216" t="s">
        <v>147</v>
      </c>
    </row>
    <row r="167" spans="1:65" s="13" customFormat="1" x14ac:dyDescent="0.2">
      <c r="B167" s="205"/>
      <c r="C167" s="206"/>
      <c r="D167" s="207" t="s">
        <v>157</v>
      </c>
      <c r="E167" s="208" t="s">
        <v>1</v>
      </c>
      <c r="F167" s="209" t="s">
        <v>358</v>
      </c>
      <c r="G167" s="206"/>
      <c r="H167" s="210">
        <v>80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157</v>
      </c>
      <c r="AU167" s="216" t="s">
        <v>83</v>
      </c>
      <c r="AV167" s="13" t="s">
        <v>83</v>
      </c>
      <c r="AW167" s="13" t="s">
        <v>30</v>
      </c>
      <c r="AX167" s="13" t="s">
        <v>73</v>
      </c>
      <c r="AY167" s="216" t="s">
        <v>147</v>
      </c>
    </row>
    <row r="168" spans="1:65" s="13" customFormat="1" x14ac:dyDescent="0.2">
      <c r="B168" s="205"/>
      <c r="C168" s="206"/>
      <c r="D168" s="207" t="s">
        <v>157</v>
      </c>
      <c r="E168" s="208" t="s">
        <v>1</v>
      </c>
      <c r="F168" s="209" t="s">
        <v>359</v>
      </c>
      <c r="G168" s="206"/>
      <c r="H168" s="210">
        <v>250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83</v>
      </c>
      <c r="AV168" s="13" t="s">
        <v>83</v>
      </c>
      <c r="AW168" s="13" t="s">
        <v>30</v>
      </c>
      <c r="AX168" s="13" t="s">
        <v>73</v>
      </c>
      <c r="AY168" s="216" t="s">
        <v>147</v>
      </c>
    </row>
    <row r="169" spans="1:65" s="13" customFormat="1" x14ac:dyDescent="0.2">
      <c r="B169" s="205"/>
      <c r="C169" s="206"/>
      <c r="D169" s="207" t="s">
        <v>157</v>
      </c>
      <c r="E169" s="208" t="s">
        <v>1</v>
      </c>
      <c r="F169" s="209" t="s">
        <v>360</v>
      </c>
      <c r="G169" s="206"/>
      <c r="H169" s="210">
        <v>580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157</v>
      </c>
      <c r="AU169" s="216" t="s">
        <v>83</v>
      </c>
      <c r="AV169" s="13" t="s">
        <v>83</v>
      </c>
      <c r="AW169" s="13" t="s">
        <v>30</v>
      </c>
      <c r="AX169" s="13" t="s">
        <v>73</v>
      </c>
      <c r="AY169" s="216" t="s">
        <v>147</v>
      </c>
    </row>
    <row r="170" spans="1:65" s="13" customFormat="1" x14ac:dyDescent="0.2">
      <c r="B170" s="205"/>
      <c r="C170" s="206"/>
      <c r="D170" s="207" t="s">
        <v>157</v>
      </c>
      <c r="E170" s="208" t="s">
        <v>1</v>
      </c>
      <c r="F170" s="209" t="s">
        <v>361</v>
      </c>
      <c r="G170" s="206"/>
      <c r="H170" s="210">
        <v>280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157</v>
      </c>
      <c r="AU170" s="216" t="s">
        <v>83</v>
      </c>
      <c r="AV170" s="13" t="s">
        <v>83</v>
      </c>
      <c r="AW170" s="13" t="s">
        <v>30</v>
      </c>
      <c r="AX170" s="13" t="s">
        <v>73</v>
      </c>
      <c r="AY170" s="216" t="s">
        <v>147</v>
      </c>
    </row>
    <row r="171" spans="1:65" s="13" customFormat="1" x14ac:dyDescent="0.2">
      <c r="B171" s="205"/>
      <c r="C171" s="206"/>
      <c r="D171" s="207" t="s">
        <v>157</v>
      </c>
      <c r="E171" s="208" t="s">
        <v>1</v>
      </c>
      <c r="F171" s="209" t="s">
        <v>362</v>
      </c>
      <c r="G171" s="206"/>
      <c r="H171" s="210">
        <v>210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157</v>
      </c>
      <c r="AU171" s="216" t="s">
        <v>83</v>
      </c>
      <c r="AV171" s="13" t="s">
        <v>83</v>
      </c>
      <c r="AW171" s="13" t="s">
        <v>30</v>
      </c>
      <c r="AX171" s="13" t="s">
        <v>73</v>
      </c>
      <c r="AY171" s="216" t="s">
        <v>147</v>
      </c>
    </row>
    <row r="172" spans="1:65" s="14" customFormat="1" x14ac:dyDescent="0.2">
      <c r="B172" s="217"/>
      <c r="C172" s="218"/>
      <c r="D172" s="207" t="s">
        <v>157</v>
      </c>
      <c r="E172" s="219" t="s">
        <v>1</v>
      </c>
      <c r="F172" s="220" t="s">
        <v>164</v>
      </c>
      <c r="G172" s="218"/>
      <c r="H172" s="221">
        <v>4397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157</v>
      </c>
      <c r="AU172" s="227" t="s">
        <v>83</v>
      </c>
      <c r="AV172" s="14" t="s">
        <v>155</v>
      </c>
      <c r="AW172" s="14" t="s">
        <v>30</v>
      </c>
      <c r="AX172" s="14" t="s">
        <v>81</v>
      </c>
      <c r="AY172" s="227" t="s">
        <v>147</v>
      </c>
    </row>
    <row r="173" spans="1:65" s="2" customFormat="1" ht="55.5" customHeight="1" x14ac:dyDescent="0.2">
      <c r="A173" s="34"/>
      <c r="B173" s="35"/>
      <c r="C173" s="192" t="s">
        <v>219</v>
      </c>
      <c r="D173" s="192" t="s">
        <v>150</v>
      </c>
      <c r="E173" s="193" t="s">
        <v>245</v>
      </c>
      <c r="F173" s="194" t="s">
        <v>246</v>
      </c>
      <c r="G173" s="195" t="s">
        <v>153</v>
      </c>
      <c r="H173" s="196">
        <v>1800</v>
      </c>
      <c r="I173" s="197"/>
      <c r="J173" s="198">
        <f>ROUND(I173*H173,2)</f>
        <v>0</v>
      </c>
      <c r="K173" s="194" t="s">
        <v>154</v>
      </c>
      <c r="L173" s="39"/>
      <c r="M173" s="199" t="s">
        <v>1</v>
      </c>
      <c r="N173" s="200" t="s">
        <v>38</v>
      </c>
      <c r="O173" s="7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155</v>
      </c>
      <c r="AT173" s="203" t="s">
        <v>150</v>
      </c>
      <c r="AU173" s="203" t="s">
        <v>83</v>
      </c>
      <c r="AY173" s="17" t="s">
        <v>147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81</v>
      </c>
      <c r="BK173" s="204">
        <f>ROUND(I173*H173,2)</f>
        <v>0</v>
      </c>
      <c r="BL173" s="17" t="s">
        <v>155</v>
      </c>
      <c r="BM173" s="203" t="s">
        <v>363</v>
      </c>
    </row>
    <row r="174" spans="1:65" s="13" customFormat="1" x14ac:dyDescent="0.2">
      <c r="B174" s="205"/>
      <c r="C174" s="206"/>
      <c r="D174" s="207" t="s">
        <v>157</v>
      </c>
      <c r="E174" s="208" t="s">
        <v>1</v>
      </c>
      <c r="F174" s="209" t="s">
        <v>364</v>
      </c>
      <c r="G174" s="206"/>
      <c r="H174" s="210">
        <v>1800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157</v>
      </c>
      <c r="AU174" s="216" t="s">
        <v>83</v>
      </c>
      <c r="AV174" s="13" t="s">
        <v>83</v>
      </c>
      <c r="AW174" s="13" t="s">
        <v>30</v>
      </c>
      <c r="AX174" s="13" t="s">
        <v>73</v>
      </c>
      <c r="AY174" s="216" t="s">
        <v>147</v>
      </c>
    </row>
    <row r="175" spans="1:65" s="14" customFormat="1" x14ac:dyDescent="0.2">
      <c r="B175" s="217"/>
      <c r="C175" s="218"/>
      <c r="D175" s="207" t="s">
        <v>157</v>
      </c>
      <c r="E175" s="219" t="s">
        <v>1</v>
      </c>
      <c r="F175" s="220" t="s">
        <v>164</v>
      </c>
      <c r="G175" s="218"/>
      <c r="H175" s="221">
        <v>1800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157</v>
      </c>
      <c r="AU175" s="227" t="s">
        <v>83</v>
      </c>
      <c r="AV175" s="14" t="s">
        <v>155</v>
      </c>
      <c r="AW175" s="14" t="s">
        <v>30</v>
      </c>
      <c r="AX175" s="14" t="s">
        <v>81</v>
      </c>
      <c r="AY175" s="227" t="s">
        <v>147</v>
      </c>
    </row>
    <row r="176" spans="1:65" s="2" customFormat="1" ht="55.5" customHeight="1" x14ac:dyDescent="0.2">
      <c r="A176" s="34"/>
      <c r="B176" s="35"/>
      <c r="C176" s="192" t="s">
        <v>225</v>
      </c>
      <c r="D176" s="192" t="s">
        <v>150</v>
      </c>
      <c r="E176" s="193" t="s">
        <v>249</v>
      </c>
      <c r="F176" s="194" t="s">
        <v>250</v>
      </c>
      <c r="G176" s="195" t="s">
        <v>153</v>
      </c>
      <c r="H176" s="196">
        <v>350</v>
      </c>
      <c r="I176" s="197"/>
      <c r="J176" s="198">
        <f>ROUND(I176*H176,2)</f>
        <v>0</v>
      </c>
      <c r="K176" s="194" t="s">
        <v>154</v>
      </c>
      <c r="L176" s="39"/>
      <c r="M176" s="199" t="s">
        <v>1</v>
      </c>
      <c r="N176" s="200" t="s">
        <v>38</v>
      </c>
      <c r="O176" s="7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155</v>
      </c>
      <c r="AT176" s="203" t="s">
        <v>150</v>
      </c>
      <c r="AU176" s="203" t="s">
        <v>83</v>
      </c>
      <c r="AY176" s="17" t="s">
        <v>147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81</v>
      </c>
      <c r="BK176" s="204">
        <f>ROUND(I176*H176,2)</f>
        <v>0</v>
      </c>
      <c r="BL176" s="17" t="s">
        <v>155</v>
      </c>
      <c r="BM176" s="203" t="s">
        <v>365</v>
      </c>
    </row>
    <row r="177" spans="1:65" s="13" customFormat="1" x14ac:dyDescent="0.2">
      <c r="B177" s="205"/>
      <c r="C177" s="206"/>
      <c r="D177" s="207" t="s">
        <v>157</v>
      </c>
      <c r="E177" s="208" t="s">
        <v>1</v>
      </c>
      <c r="F177" s="209" t="s">
        <v>310</v>
      </c>
      <c r="G177" s="206"/>
      <c r="H177" s="210">
        <v>350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157</v>
      </c>
      <c r="AU177" s="216" t="s">
        <v>83</v>
      </c>
      <c r="AV177" s="13" t="s">
        <v>83</v>
      </c>
      <c r="AW177" s="13" t="s">
        <v>30</v>
      </c>
      <c r="AX177" s="13" t="s">
        <v>73</v>
      </c>
      <c r="AY177" s="216" t="s">
        <v>147</v>
      </c>
    </row>
    <row r="178" spans="1:65" s="14" customFormat="1" x14ac:dyDescent="0.2">
      <c r="B178" s="217"/>
      <c r="C178" s="218"/>
      <c r="D178" s="207" t="s">
        <v>157</v>
      </c>
      <c r="E178" s="219" t="s">
        <v>1</v>
      </c>
      <c r="F178" s="220" t="s">
        <v>164</v>
      </c>
      <c r="G178" s="218"/>
      <c r="H178" s="221">
        <v>350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157</v>
      </c>
      <c r="AU178" s="227" t="s">
        <v>83</v>
      </c>
      <c r="AV178" s="14" t="s">
        <v>155</v>
      </c>
      <c r="AW178" s="14" t="s">
        <v>30</v>
      </c>
      <c r="AX178" s="14" t="s">
        <v>81</v>
      </c>
      <c r="AY178" s="227" t="s">
        <v>147</v>
      </c>
    </row>
    <row r="179" spans="1:65" s="2" customFormat="1" ht="78" customHeight="1" x14ac:dyDescent="0.2">
      <c r="A179" s="34"/>
      <c r="B179" s="35"/>
      <c r="C179" s="192" t="s">
        <v>230</v>
      </c>
      <c r="D179" s="192" t="s">
        <v>150</v>
      </c>
      <c r="E179" s="193" t="s">
        <v>366</v>
      </c>
      <c r="F179" s="194" t="s">
        <v>367</v>
      </c>
      <c r="G179" s="195" t="s">
        <v>179</v>
      </c>
      <c r="H179" s="196">
        <v>3397.2</v>
      </c>
      <c r="I179" s="197"/>
      <c r="J179" s="198">
        <f>ROUND(I179*H179,2)</f>
        <v>0</v>
      </c>
      <c r="K179" s="194" t="s">
        <v>154</v>
      </c>
      <c r="L179" s="39"/>
      <c r="M179" s="199" t="s">
        <v>1</v>
      </c>
      <c r="N179" s="200" t="s">
        <v>38</v>
      </c>
      <c r="O179" s="71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3" t="s">
        <v>155</v>
      </c>
      <c r="AT179" s="203" t="s">
        <v>150</v>
      </c>
      <c r="AU179" s="203" t="s">
        <v>83</v>
      </c>
      <c r="AY179" s="17" t="s">
        <v>147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7" t="s">
        <v>81</v>
      </c>
      <c r="BK179" s="204">
        <f>ROUND(I179*H179,2)</f>
        <v>0</v>
      </c>
      <c r="BL179" s="17" t="s">
        <v>155</v>
      </c>
      <c r="BM179" s="203" t="s">
        <v>368</v>
      </c>
    </row>
    <row r="180" spans="1:65" s="13" customFormat="1" x14ac:dyDescent="0.2">
      <c r="B180" s="205"/>
      <c r="C180" s="206"/>
      <c r="D180" s="207" t="s">
        <v>157</v>
      </c>
      <c r="E180" s="208" t="s">
        <v>1</v>
      </c>
      <c r="F180" s="209" t="s">
        <v>369</v>
      </c>
      <c r="G180" s="206"/>
      <c r="H180" s="210">
        <v>3397.2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157</v>
      </c>
      <c r="AU180" s="216" t="s">
        <v>83</v>
      </c>
      <c r="AV180" s="13" t="s">
        <v>83</v>
      </c>
      <c r="AW180" s="13" t="s">
        <v>30</v>
      </c>
      <c r="AX180" s="13" t="s">
        <v>73</v>
      </c>
      <c r="AY180" s="216" t="s">
        <v>147</v>
      </c>
    </row>
    <row r="181" spans="1:65" s="14" customFormat="1" x14ac:dyDescent="0.2">
      <c r="B181" s="217"/>
      <c r="C181" s="218"/>
      <c r="D181" s="207" t="s">
        <v>157</v>
      </c>
      <c r="E181" s="219" t="s">
        <v>1</v>
      </c>
      <c r="F181" s="220" t="s">
        <v>164</v>
      </c>
      <c r="G181" s="218"/>
      <c r="H181" s="221">
        <v>3397.2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157</v>
      </c>
      <c r="AU181" s="227" t="s">
        <v>83</v>
      </c>
      <c r="AV181" s="14" t="s">
        <v>155</v>
      </c>
      <c r="AW181" s="14" t="s">
        <v>30</v>
      </c>
      <c r="AX181" s="14" t="s">
        <v>81</v>
      </c>
      <c r="AY181" s="227" t="s">
        <v>147</v>
      </c>
    </row>
    <row r="182" spans="1:65" s="2" customFormat="1" ht="66.75" customHeight="1" x14ac:dyDescent="0.2">
      <c r="A182" s="34"/>
      <c r="B182" s="35"/>
      <c r="C182" s="192" t="s">
        <v>244</v>
      </c>
      <c r="D182" s="192" t="s">
        <v>150</v>
      </c>
      <c r="E182" s="193" t="s">
        <v>370</v>
      </c>
      <c r="F182" s="194" t="s">
        <v>371</v>
      </c>
      <c r="G182" s="195" t="s">
        <v>179</v>
      </c>
      <c r="H182" s="196">
        <v>3820.1289999999999</v>
      </c>
      <c r="I182" s="197"/>
      <c r="J182" s="198">
        <f>ROUND(I182*H182,2)</f>
        <v>0</v>
      </c>
      <c r="K182" s="194" t="s">
        <v>154</v>
      </c>
      <c r="L182" s="39"/>
      <c r="M182" s="199" t="s">
        <v>1</v>
      </c>
      <c r="N182" s="200" t="s">
        <v>38</v>
      </c>
      <c r="O182" s="7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155</v>
      </c>
      <c r="AT182" s="203" t="s">
        <v>150</v>
      </c>
      <c r="AU182" s="203" t="s">
        <v>83</v>
      </c>
      <c r="AY182" s="17" t="s">
        <v>147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81</v>
      </c>
      <c r="BK182" s="204">
        <f>ROUND(I182*H182,2)</f>
        <v>0</v>
      </c>
      <c r="BL182" s="17" t="s">
        <v>155</v>
      </c>
      <c r="BM182" s="203" t="s">
        <v>372</v>
      </c>
    </row>
    <row r="183" spans="1:65" s="13" customFormat="1" x14ac:dyDescent="0.2">
      <c r="B183" s="205"/>
      <c r="C183" s="206"/>
      <c r="D183" s="207" t="s">
        <v>157</v>
      </c>
      <c r="E183" s="208" t="s">
        <v>1</v>
      </c>
      <c r="F183" s="209" t="s">
        <v>373</v>
      </c>
      <c r="G183" s="206"/>
      <c r="H183" s="210">
        <v>3820.1289999999999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157</v>
      </c>
      <c r="AU183" s="216" t="s">
        <v>83</v>
      </c>
      <c r="AV183" s="13" t="s">
        <v>83</v>
      </c>
      <c r="AW183" s="13" t="s">
        <v>30</v>
      </c>
      <c r="AX183" s="13" t="s">
        <v>73</v>
      </c>
      <c r="AY183" s="216" t="s">
        <v>147</v>
      </c>
    </row>
    <row r="184" spans="1:65" s="14" customFormat="1" x14ac:dyDescent="0.2">
      <c r="B184" s="217"/>
      <c r="C184" s="218"/>
      <c r="D184" s="207" t="s">
        <v>157</v>
      </c>
      <c r="E184" s="219" t="s">
        <v>1</v>
      </c>
      <c r="F184" s="220" t="s">
        <v>164</v>
      </c>
      <c r="G184" s="218"/>
      <c r="H184" s="221">
        <v>3820.1289999999999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157</v>
      </c>
      <c r="AU184" s="227" t="s">
        <v>83</v>
      </c>
      <c r="AV184" s="14" t="s">
        <v>155</v>
      </c>
      <c r="AW184" s="14" t="s">
        <v>30</v>
      </c>
      <c r="AX184" s="14" t="s">
        <v>81</v>
      </c>
      <c r="AY184" s="227" t="s">
        <v>147</v>
      </c>
    </row>
    <row r="185" spans="1:65" s="2" customFormat="1" ht="21.75" customHeight="1" x14ac:dyDescent="0.2">
      <c r="A185" s="34"/>
      <c r="B185" s="35"/>
      <c r="C185" s="228" t="s">
        <v>8</v>
      </c>
      <c r="D185" s="228" t="s">
        <v>176</v>
      </c>
      <c r="E185" s="229" t="s">
        <v>203</v>
      </c>
      <c r="F185" s="230" t="s">
        <v>204</v>
      </c>
      <c r="G185" s="231" t="s">
        <v>193</v>
      </c>
      <c r="H185" s="232">
        <v>19776</v>
      </c>
      <c r="I185" s="265"/>
      <c r="J185" s="234">
        <f>ROUND(I185*H185,2)</f>
        <v>0</v>
      </c>
      <c r="K185" s="230" t="s">
        <v>154</v>
      </c>
      <c r="L185" s="235"/>
      <c r="M185" s="236" t="s">
        <v>1</v>
      </c>
      <c r="N185" s="237" t="s">
        <v>38</v>
      </c>
      <c r="O185" s="71"/>
      <c r="P185" s="201">
        <f>O185*H185</f>
        <v>0</v>
      </c>
      <c r="Q185" s="201">
        <v>1.8000000000000001E-4</v>
      </c>
      <c r="R185" s="201">
        <f>Q185*H185</f>
        <v>3.5596800000000002</v>
      </c>
      <c r="S185" s="201">
        <v>0</v>
      </c>
      <c r="T185" s="20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180</v>
      </c>
      <c r="AT185" s="203" t="s">
        <v>176</v>
      </c>
      <c r="AU185" s="203" t="s">
        <v>83</v>
      </c>
      <c r="AY185" s="17" t="s">
        <v>147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81</v>
      </c>
      <c r="BK185" s="204">
        <f>ROUND(I185*H185,2)</f>
        <v>0</v>
      </c>
      <c r="BL185" s="17" t="s">
        <v>155</v>
      </c>
      <c r="BM185" s="203" t="s">
        <v>374</v>
      </c>
    </row>
    <row r="186" spans="1:65" s="15" customFormat="1" x14ac:dyDescent="0.2">
      <c r="B186" s="238"/>
      <c r="C186" s="239"/>
      <c r="D186" s="207" t="s">
        <v>157</v>
      </c>
      <c r="E186" s="240" t="s">
        <v>1</v>
      </c>
      <c r="F186" s="241" t="s">
        <v>195</v>
      </c>
      <c r="G186" s="239"/>
      <c r="H186" s="240" t="s">
        <v>1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157</v>
      </c>
      <c r="AU186" s="247" t="s">
        <v>83</v>
      </c>
      <c r="AV186" s="15" t="s">
        <v>81</v>
      </c>
      <c r="AW186" s="15" t="s">
        <v>30</v>
      </c>
      <c r="AX186" s="15" t="s">
        <v>73</v>
      </c>
      <c r="AY186" s="247" t="s">
        <v>147</v>
      </c>
    </row>
    <row r="187" spans="1:65" s="13" customFormat="1" x14ac:dyDescent="0.2">
      <c r="B187" s="205"/>
      <c r="C187" s="206"/>
      <c r="D187" s="207" t="s">
        <v>157</v>
      </c>
      <c r="E187" s="208" t="s">
        <v>1</v>
      </c>
      <c r="F187" s="209" t="s">
        <v>375</v>
      </c>
      <c r="G187" s="206"/>
      <c r="H187" s="210">
        <v>19776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157</v>
      </c>
      <c r="AU187" s="216" t="s">
        <v>83</v>
      </c>
      <c r="AV187" s="13" t="s">
        <v>83</v>
      </c>
      <c r="AW187" s="13" t="s">
        <v>30</v>
      </c>
      <c r="AX187" s="13" t="s">
        <v>73</v>
      </c>
      <c r="AY187" s="216" t="s">
        <v>147</v>
      </c>
    </row>
    <row r="188" spans="1:65" s="14" customFormat="1" x14ac:dyDescent="0.2">
      <c r="B188" s="217"/>
      <c r="C188" s="218"/>
      <c r="D188" s="207" t="s">
        <v>157</v>
      </c>
      <c r="E188" s="219" t="s">
        <v>1</v>
      </c>
      <c r="F188" s="220" t="s">
        <v>164</v>
      </c>
      <c r="G188" s="218"/>
      <c r="H188" s="221">
        <v>19776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157</v>
      </c>
      <c r="AU188" s="227" t="s">
        <v>83</v>
      </c>
      <c r="AV188" s="14" t="s">
        <v>155</v>
      </c>
      <c r="AW188" s="14" t="s">
        <v>30</v>
      </c>
      <c r="AX188" s="14" t="s">
        <v>81</v>
      </c>
      <c r="AY188" s="227" t="s">
        <v>147</v>
      </c>
    </row>
    <row r="189" spans="1:65" s="2" customFormat="1" ht="24.2" customHeight="1" x14ac:dyDescent="0.2">
      <c r="A189" s="34"/>
      <c r="B189" s="35"/>
      <c r="C189" s="228" t="s">
        <v>255</v>
      </c>
      <c r="D189" s="228" t="s">
        <v>176</v>
      </c>
      <c r="E189" s="229" t="s">
        <v>199</v>
      </c>
      <c r="F189" s="230" t="s">
        <v>200</v>
      </c>
      <c r="G189" s="231" t="s">
        <v>193</v>
      </c>
      <c r="H189" s="232">
        <v>29552</v>
      </c>
      <c r="I189" s="233"/>
      <c r="J189" s="234">
        <f>ROUND(I189*H189,2)</f>
        <v>0</v>
      </c>
      <c r="K189" s="230" t="s">
        <v>154</v>
      </c>
      <c r="L189" s="235"/>
      <c r="M189" s="236" t="s">
        <v>1</v>
      </c>
      <c r="N189" s="237" t="s">
        <v>38</v>
      </c>
      <c r="O189" s="71"/>
      <c r="P189" s="201">
        <f>O189*H189</f>
        <v>0</v>
      </c>
      <c r="Q189" s="201">
        <v>1.23E-3</v>
      </c>
      <c r="R189" s="201">
        <f>Q189*H189</f>
        <v>36.348959999999998</v>
      </c>
      <c r="S189" s="201">
        <v>0</v>
      </c>
      <c r="T189" s="20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180</v>
      </c>
      <c r="AT189" s="203" t="s">
        <v>176</v>
      </c>
      <c r="AU189" s="203" t="s">
        <v>83</v>
      </c>
      <c r="AY189" s="17" t="s">
        <v>147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81</v>
      </c>
      <c r="BK189" s="204">
        <f>ROUND(I189*H189,2)</f>
        <v>0</v>
      </c>
      <c r="BL189" s="17" t="s">
        <v>155</v>
      </c>
      <c r="BM189" s="203" t="s">
        <v>376</v>
      </c>
    </row>
    <row r="190" spans="1:65" s="13" customFormat="1" x14ac:dyDescent="0.2">
      <c r="B190" s="205"/>
      <c r="C190" s="206"/>
      <c r="D190" s="207" t="s">
        <v>157</v>
      </c>
      <c r="E190" s="208" t="s">
        <v>1</v>
      </c>
      <c r="F190" s="209" t="s">
        <v>377</v>
      </c>
      <c r="G190" s="206"/>
      <c r="H190" s="210">
        <v>29552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157</v>
      </c>
      <c r="AU190" s="216" t="s">
        <v>83</v>
      </c>
      <c r="AV190" s="13" t="s">
        <v>83</v>
      </c>
      <c r="AW190" s="13" t="s">
        <v>30</v>
      </c>
      <c r="AX190" s="13" t="s">
        <v>73</v>
      </c>
      <c r="AY190" s="216" t="s">
        <v>147</v>
      </c>
    </row>
    <row r="191" spans="1:65" s="14" customFormat="1" x14ac:dyDescent="0.2">
      <c r="B191" s="217"/>
      <c r="C191" s="218"/>
      <c r="D191" s="207" t="s">
        <v>157</v>
      </c>
      <c r="E191" s="219" t="s">
        <v>1</v>
      </c>
      <c r="F191" s="220" t="s">
        <v>164</v>
      </c>
      <c r="G191" s="218"/>
      <c r="H191" s="221">
        <v>29552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157</v>
      </c>
      <c r="AU191" s="227" t="s">
        <v>83</v>
      </c>
      <c r="AV191" s="14" t="s">
        <v>155</v>
      </c>
      <c r="AW191" s="14" t="s">
        <v>30</v>
      </c>
      <c r="AX191" s="14" t="s">
        <v>81</v>
      </c>
      <c r="AY191" s="227" t="s">
        <v>147</v>
      </c>
    </row>
    <row r="192" spans="1:65" s="2" customFormat="1" ht="24.2" customHeight="1" x14ac:dyDescent="0.2">
      <c r="A192" s="34"/>
      <c r="B192" s="35"/>
      <c r="C192" s="228" t="s">
        <v>378</v>
      </c>
      <c r="D192" s="228" t="s">
        <v>176</v>
      </c>
      <c r="E192" s="229" t="s">
        <v>379</v>
      </c>
      <c r="F192" s="230" t="s">
        <v>380</v>
      </c>
      <c r="G192" s="231" t="s">
        <v>193</v>
      </c>
      <c r="H192" s="232">
        <v>10000</v>
      </c>
      <c r="I192" s="265"/>
      <c r="J192" s="234">
        <f>ROUND(I192*H192,2)</f>
        <v>0</v>
      </c>
      <c r="K192" s="230" t="s">
        <v>154</v>
      </c>
      <c r="L192" s="235"/>
      <c r="M192" s="236" t="s">
        <v>1</v>
      </c>
      <c r="N192" s="237" t="s">
        <v>38</v>
      </c>
      <c r="O192" s="71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3" t="s">
        <v>180</v>
      </c>
      <c r="AT192" s="203" t="s">
        <v>176</v>
      </c>
      <c r="AU192" s="203" t="s">
        <v>83</v>
      </c>
      <c r="AY192" s="17" t="s">
        <v>147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81</v>
      </c>
      <c r="BK192" s="204">
        <f>ROUND(I192*H192,2)</f>
        <v>0</v>
      </c>
      <c r="BL192" s="17" t="s">
        <v>155</v>
      </c>
      <c r="BM192" s="203" t="s">
        <v>381</v>
      </c>
    </row>
    <row r="193" spans="1:65" s="15" customFormat="1" x14ac:dyDescent="0.2">
      <c r="B193" s="238"/>
      <c r="C193" s="239"/>
      <c r="D193" s="207" t="s">
        <v>157</v>
      </c>
      <c r="E193" s="240" t="s">
        <v>1</v>
      </c>
      <c r="F193" s="241" t="s">
        <v>195</v>
      </c>
      <c r="G193" s="239"/>
      <c r="H193" s="240" t="s">
        <v>1</v>
      </c>
      <c r="I193" s="242"/>
      <c r="J193" s="239"/>
      <c r="K193" s="239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157</v>
      </c>
      <c r="AU193" s="247" t="s">
        <v>83</v>
      </c>
      <c r="AV193" s="15" t="s">
        <v>81</v>
      </c>
      <c r="AW193" s="15" t="s">
        <v>30</v>
      </c>
      <c r="AX193" s="15" t="s">
        <v>73</v>
      </c>
      <c r="AY193" s="247" t="s">
        <v>147</v>
      </c>
    </row>
    <row r="194" spans="1:65" s="13" customFormat="1" x14ac:dyDescent="0.2">
      <c r="B194" s="205"/>
      <c r="C194" s="206"/>
      <c r="D194" s="207" t="s">
        <v>157</v>
      </c>
      <c r="E194" s="208" t="s">
        <v>1</v>
      </c>
      <c r="F194" s="209" t="s">
        <v>382</v>
      </c>
      <c r="G194" s="206"/>
      <c r="H194" s="210">
        <v>10000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157</v>
      </c>
      <c r="AU194" s="216" t="s">
        <v>83</v>
      </c>
      <c r="AV194" s="13" t="s">
        <v>83</v>
      </c>
      <c r="AW194" s="13" t="s">
        <v>30</v>
      </c>
      <c r="AX194" s="13" t="s">
        <v>73</v>
      </c>
      <c r="AY194" s="216" t="s">
        <v>147</v>
      </c>
    </row>
    <row r="195" spans="1:65" s="14" customFormat="1" x14ac:dyDescent="0.2">
      <c r="B195" s="217"/>
      <c r="C195" s="218"/>
      <c r="D195" s="207" t="s">
        <v>157</v>
      </c>
      <c r="E195" s="219" t="s">
        <v>1</v>
      </c>
      <c r="F195" s="220" t="s">
        <v>164</v>
      </c>
      <c r="G195" s="218"/>
      <c r="H195" s="221">
        <v>10000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157</v>
      </c>
      <c r="AU195" s="227" t="s">
        <v>83</v>
      </c>
      <c r="AV195" s="14" t="s">
        <v>155</v>
      </c>
      <c r="AW195" s="14" t="s">
        <v>30</v>
      </c>
      <c r="AX195" s="14" t="s">
        <v>81</v>
      </c>
      <c r="AY195" s="227" t="s">
        <v>147</v>
      </c>
    </row>
    <row r="196" spans="1:65" s="2" customFormat="1" ht="21.75" customHeight="1" x14ac:dyDescent="0.2">
      <c r="A196" s="34"/>
      <c r="B196" s="35"/>
      <c r="C196" s="228" t="s">
        <v>383</v>
      </c>
      <c r="D196" s="228" t="s">
        <v>176</v>
      </c>
      <c r="E196" s="229" t="s">
        <v>384</v>
      </c>
      <c r="F196" s="230" t="s">
        <v>385</v>
      </c>
      <c r="G196" s="231" t="s">
        <v>193</v>
      </c>
      <c r="H196" s="232">
        <v>9888</v>
      </c>
      <c r="I196" s="265"/>
      <c r="J196" s="234">
        <f>ROUND(I196*H196,2)</f>
        <v>0</v>
      </c>
      <c r="K196" s="230" t="s">
        <v>154</v>
      </c>
      <c r="L196" s="235"/>
      <c r="M196" s="236" t="s">
        <v>1</v>
      </c>
      <c r="N196" s="237" t="s">
        <v>38</v>
      </c>
      <c r="O196" s="71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3" t="s">
        <v>180</v>
      </c>
      <c r="AT196" s="203" t="s">
        <v>176</v>
      </c>
      <c r="AU196" s="203" t="s">
        <v>83</v>
      </c>
      <c r="AY196" s="17" t="s">
        <v>147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7" t="s">
        <v>81</v>
      </c>
      <c r="BK196" s="204">
        <f>ROUND(I196*H196,2)</f>
        <v>0</v>
      </c>
      <c r="BL196" s="17" t="s">
        <v>155</v>
      </c>
      <c r="BM196" s="203" t="s">
        <v>386</v>
      </c>
    </row>
    <row r="197" spans="1:65" s="15" customFormat="1" x14ac:dyDescent="0.2">
      <c r="B197" s="238"/>
      <c r="C197" s="239"/>
      <c r="D197" s="207" t="s">
        <v>157</v>
      </c>
      <c r="E197" s="240" t="s">
        <v>1</v>
      </c>
      <c r="F197" s="241" t="s">
        <v>195</v>
      </c>
      <c r="G197" s="239"/>
      <c r="H197" s="240" t="s">
        <v>1</v>
      </c>
      <c r="I197" s="242"/>
      <c r="J197" s="239"/>
      <c r="K197" s="239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157</v>
      </c>
      <c r="AU197" s="247" t="s">
        <v>83</v>
      </c>
      <c r="AV197" s="15" t="s">
        <v>81</v>
      </c>
      <c r="AW197" s="15" t="s">
        <v>30</v>
      </c>
      <c r="AX197" s="15" t="s">
        <v>73</v>
      </c>
      <c r="AY197" s="247" t="s">
        <v>147</v>
      </c>
    </row>
    <row r="198" spans="1:65" s="13" customFormat="1" x14ac:dyDescent="0.2">
      <c r="B198" s="205"/>
      <c r="C198" s="206"/>
      <c r="D198" s="207" t="s">
        <v>157</v>
      </c>
      <c r="E198" s="208" t="s">
        <v>1</v>
      </c>
      <c r="F198" s="209" t="s">
        <v>387</v>
      </c>
      <c r="G198" s="206"/>
      <c r="H198" s="210">
        <v>9888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157</v>
      </c>
      <c r="AU198" s="216" t="s">
        <v>83</v>
      </c>
      <c r="AV198" s="13" t="s">
        <v>83</v>
      </c>
      <c r="AW198" s="13" t="s">
        <v>30</v>
      </c>
      <c r="AX198" s="13" t="s">
        <v>73</v>
      </c>
      <c r="AY198" s="216" t="s">
        <v>147</v>
      </c>
    </row>
    <row r="199" spans="1:65" s="14" customFormat="1" x14ac:dyDescent="0.2">
      <c r="B199" s="217"/>
      <c r="C199" s="218"/>
      <c r="D199" s="207" t="s">
        <v>157</v>
      </c>
      <c r="E199" s="219" t="s">
        <v>1</v>
      </c>
      <c r="F199" s="220" t="s">
        <v>164</v>
      </c>
      <c r="G199" s="218"/>
      <c r="H199" s="221">
        <v>9888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157</v>
      </c>
      <c r="AU199" s="227" t="s">
        <v>83</v>
      </c>
      <c r="AV199" s="14" t="s">
        <v>155</v>
      </c>
      <c r="AW199" s="14" t="s">
        <v>30</v>
      </c>
      <c r="AX199" s="14" t="s">
        <v>81</v>
      </c>
      <c r="AY199" s="227" t="s">
        <v>147</v>
      </c>
    </row>
    <row r="200" spans="1:65" s="2" customFormat="1" ht="21.75" customHeight="1" x14ac:dyDescent="0.2">
      <c r="A200" s="34"/>
      <c r="B200" s="35"/>
      <c r="C200" s="228" t="s">
        <v>266</v>
      </c>
      <c r="D200" s="228" t="s">
        <v>176</v>
      </c>
      <c r="E200" s="229" t="s">
        <v>191</v>
      </c>
      <c r="F200" s="230" t="s">
        <v>192</v>
      </c>
      <c r="G200" s="231" t="s">
        <v>193</v>
      </c>
      <c r="H200" s="232">
        <v>99</v>
      </c>
      <c r="I200" s="265"/>
      <c r="J200" s="234">
        <f>ROUND(I200*H200,2)</f>
        <v>0</v>
      </c>
      <c r="K200" s="230" t="s">
        <v>154</v>
      </c>
      <c r="L200" s="235"/>
      <c r="M200" s="236" t="s">
        <v>1</v>
      </c>
      <c r="N200" s="237" t="s">
        <v>38</v>
      </c>
      <c r="O200" s="71"/>
      <c r="P200" s="201">
        <f>O200*H200</f>
        <v>0</v>
      </c>
      <c r="Q200" s="201">
        <v>5.9268000000000001</v>
      </c>
      <c r="R200" s="201">
        <f>Q200*H200</f>
        <v>586.75319999999999</v>
      </c>
      <c r="S200" s="201">
        <v>0</v>
      </c>
      <c r="T200" s="20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3" t="s">
        <v>180</v>
      </c>
      <c r="AT200" s="203" t="s">
        <v>176</v>
      </c>
      <c r="AU200" s="203" t="s">
        <v>83</v>
      </c>
      <c r="AY200" s="17" t="s">
        <v>147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7" t="s">
        <v>81</v>
      </c>
      <c r="BK200" s="204">
        <f>ROUND(I200*H200,2)</f>
        <v>0</v>
      </c>
      <c r="BL200" s="17" t="s">
        <v>155</v>
      </c>
      <c r="BM200" s="203" t="s">
        <v>388</v>
      </c>
    </row>
    <row r="201" spans="1:65" s="15" customFormat="1" x14ac:dyDescent="0.2">
      <c r="B201" s="238"/>
      <c r="C201" s="239"/>
      <c r="D201" s="207" t="s">
        <v>157</v>
      </c>
      <c r="E201" s="240" t="s">
        <v>1</v>
      </c>
      <c r="F201" s="241" t="s">
        <v>195</v>
      </c>
      <c r="G201" s="239"/>
      <c r="H201" s="240" t="s">
        <v>1</v>
      </c>
      <c r="I201" s="242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AT201" s="247" t="s">
        <v>157</v>
      </c>
      <c r="AU201" s="247" t="s">
        <v>83</v>
      </c>
      <c r="AV201" s="15" t="s">
        <v>81</v>
      </c>
      <c r="AW201" s="15" t="s">
        <v>30</v>
      </c>
      <c r="AX201" s="15" t="s">
        <v>73</v>
      </c>
      <c r="AY201" s="247" t="s">
        <v>147</v>
      </c>
    </row>
    <row r="202" spans="1:65" s="15" customFormat="1" x14ac:dyDescent="0.2">
      <c r="B202" s="238"/>
      <c r="C202" s="239"/>
      <c r="D202" s="207" t="s">
        <v>157</v>
      </c>
      <c r="E202" s="240" t="s">
        <v>1</v>
      </c>
      <c r="F202" s="241" t="s">
        <v>196</v>
      </c>
      <c r="G202" s="239"/>
      <c r="H202" s="240" t="s">
        <v>1</v>
      </c>
      <c r="I202" s="242"/>
      <c r="J202" s="239"/>
      <c r="K202" s="239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157</v>
      </c>
      <c r="AU202" s="247" t="s">
        <v>83</v>
      </c>
      <c r="AV202" s="15" t="s">
        <v>81</v>
      </c>
      <c r="AW202" s="15" t="s">
        <v>30</v>
      </c>
      <c r="AX202" s="15" t="s">
        <v>73</v>
      </c>
      <c r="AY202" s="247" t="s">
        <v>147</v>
      </c>
    </row>
    <row r="203" spans="1:65" s="13" customFormat="1" x14ac:dyDescent="0.2">
      <c r="B203" s="205"/>
      <c r="C203" s="206"/>
      <c r="D203" s="207" t="s">
        <v>157</v>
      </c>
      <c r="E203" s="208" t="s">
        <v>1</v>
      </c>
      <c r="F203" s="209" t="s">
        <v>389</v>
      </c>
      <c r="G203" s="206"/>
      <c r="H203" s="210">
        <v>98.082999999999998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157</v>
      </c>
      <c r="AU203" s="216" t="s">
        <v>83</v>
      </c>
      <c r="AV203" s="13" t="s">
        <v>83</v>
      </c>
      <c r="AW203" s="13" t="s">
        <v>30</v>
      </c>
      <c r="AX203" s="13" t="s">
        <v>73</v>
      </c>
      <c r="AY203" s="216" t="s">
        <v>147</v>
      </c>
    </row>
    <row r="204" spans="1:65" s="13" customFormat="1" x14ac:dyDescent="0.2">
      <c r="B204" s="205"/>
      <c r="C204" s="206"/>
      <c r="D204" s="207" t="s">
        <v>157</v>
      </c>
      <c r="E204" s="208" t="s">
        <v>1</v>
      </c>
      <c r="F204" s="209" t="s">
        <v>390</v>
      </c>
      <c r="G204" s="206"/>
      <c r="H204" s="210">
        <v>0.91700000000000004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157</v>
      </c>
      <c r="AU204" s="216" t="s">
        <v>83</v>
      </c>
      <c r="AV204" s="13" t="s">
        <v>83</v>
      </c>
      <c r="AW204" s="13" t="s">
        <v>30</v>
      </c>
      <c r="AX204" s="13" t="s">
        <v>73</v>
      </c>
      <c r="AY204" s="216" t="s">
        <v>147</v>
      </c>
    </row>
    <row r="205" spans="1:65" s="14" customFormat="1" x14ac:dyDescent="0.2">
      <c r="B205" s="217"/>
      <c r="C205" s="218"/>
      <c r="D205" s="207" t="s">
        <v>157</v>
      </c>
      <c r="E205" s="219" t="s">
        <v>1</v>
      </c>
      <c r="F205" s="220" t="s">
        <v>164</v>
      </c>
      <c r="G205" s="218"/>
      <c r="H205" s="221">
        <v>99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157</v>
      </c>
      <c r="AU205" s="227" t="s">
        <v>83</v>
      </c>
      <c r="AV205" s="14" t="s">
        <v>155</v>
      </c>
      <c r="AW205" s="14" t="s">
        <v>30</v>
      </c>
      <c r="AX205" s="14" t="s">
        <v>81</v>
      </c>
      <c r="AY205" s="227" t="s">
        <v>147</v>
      </c>
    </row>
    <row r="206" spans="1:65" s="12" customFormat="1" ht="22.9" customHeight="1" x14ac:dyDescent="0.2">
      <c r="B206" s="176"/>
      <c r="C206" s="177"/>
      <c r="D206" s="178" t="s">
        <v>72</v>
      </c>
      <c r="E206" s="190" t="s">
        <v>253</v>
      </c>
      <c r="F206" s="190" t="s">
        <v>254</v>
      </c>
      <c r="G206" s="177"/>
      <c r="H206" s="177"/>
      <c r="I206" s="180"/>
      <c r="J206" s="191">
        <f>BK206</f>
        <v>0</v>
      </c>
      <c r="K206" s="177"/>
      <c r="L206" s="182"/>
      <c r="M206" s="183"/>
      <c r="N206" s="184"/>
      <c r="O206" s="184"/>
      <c r="P206" s="185">
        <f>SUM(P207:P227)</f>
        <v>0</v>
      </c>
      <c r="Q206" s="184"/>
      <c r="R206" s="185">
        <f>SUM(R207:R227)</f>
        <v>0</v>
      </c>
      <c r="S206" s="184"/>
      <c r="T206" s="186">
        <f>SUM(T207:T227)</f>
        <v>0</v>
      </c>
      <c r="AR206" s="187" t="s">
        <v>155</v>
      </c>
      <c r="AT206" s="188" t="s">
        <v>72</v>
      </c>
      <c r="AU206" s="188" t="s">
        <v>81</v>
      </c>
      <c r="AY206" s="187" t="s">
        <v>147</v>
      </c>
      <c r="BK206" s="189">
        <f>SUM(BK207:BK227)</f>
        <v>0</v>
      </c>
    </row>
    <row r="207" spans="1:65" s="2" customFormat="1" ht="78" customHeight="1" x14ac:dyDescent="0.2">
      <c r="A207" s="34"/>
      <c r="B207" s="35"/>
      <c r="C207" s="192" t="s">
        <v>165</v>
      </c>
      <c r="D207" s="192" t="s">
        <v>150</v>
      </c>
      <c r="E207" s="193" t="s">
        <v>391</v>
      </c>
      <c r="F207" s="194" t="s">
        <v>392</v>
      </c>
      <c r="G207" s="195" t="s">
        <v>193</v>
      </c>
      <c r="H207" s="196">
        <v>1</v>
      </c>
      <c r="I207" s="197"/>
      <c r="J207" s="198">
        <f>ROUND(I207*H207,2)</f>
        <v>0</v>
      </c>
      <c r="K207" s="194" t="s">
        <v>154</v>
      </c>
      <c r="L207" s="39"/>
      <c r="M207" s="199" t="s">
        <v>1</v>
      </c>
      <c r="N207" s="200" t="s">
        <v>38</v>
      </c>
      <c r="O207" s="71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3" t="s">
        <v>155</v>
      </c>
      <c r="AT207" s="203" t="s">
        <v>150</v>
      </c>
      <c r="AU207" s="203" t="s">
        <v>83</v>
      </c>
      <c r="AY207" s="17" t="s">
        <v>147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7" t="s">
        <v>81</v>
      </c>
      <c r="BK207" s="204">
        <f>ROUND(I207*H207,2)</f>
        <v>0</v>
      </c>
      <c r="BL207" s="17" t="s">
        <v>155</v>
      </c>
      <c r="BM207" s="203" t="s">
        <v>393</v>
      </c>
    </row>
    <row r="208" spans="1:65" s="13" customFormat="1" x14ac:dyDescent="0.2">
      <c r="B208" s="205"/>
      <c r="C208" s="206"/>
      <c r="D208" s="207" t="s">
        <v>157</v>
      </c>
      <c r="E208" s="208" t="s">
        <v>1</v>
      </c>
      <c r="F208" s="209" t="s">
        <v>81</v>
      </c>
      <c r="G208" s="206"/>
      <c r="H208" s="210">
        <v>1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157</v>
      </c>
      <c r="AU208" s="216" t="s">
        <v>83</v>
      </c>
      <c r="AV208" s="13" t="s">
        <v>83</v>
      </c>
      <c r="AW208" s="13" t="s">
        <v>30</v>
      </c>
      <c r="AX208" s="13" t="s">
        <v>73</v>
      </c>
      <c r="AY208" s="216" t="s">
        <v>147</v>
      </c>
    </row>
    <row r="209" spans="1:65" s="14" customFormat="1" x14ac:dyDescent="0.2">
      <c r="B209" s="217"/>
      <c r="C209" s="218"/>
      <c r="D209" s="207" t="s">
        <v>157</v>
      </c>
      <c r="E209" s="219" t="s">
        <v>1</v>
      </c>
      <c r="F209" s="220" t="s">
        <v>164</v>
      </c>
      <c r="G209" s="218"/>
      <c r="H209" s="221">
        <v>1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157</v>
      </c>
      <c r="AU209" s="227" t="s">
        <v>83</v>
      </c>
      <c r="AV209" s="14" t="s">
        <v>155</v>
      </c>
      <c r="AW209" s="14" t="s">
        <v>30</v>
      </c>
      <c r="AX209" s="14" t="s">
        <v>81</v>
      </c>
      <c r="AY209" s="227" t="s">
        <v>147</v>
      </c>
    </row>
    <row r="210" spans="1:65" s="2" customFormat="1" ht="142.15" customHeight="1" x14ac:dyDescent="0.2">
      <c r="A210" s="34"/>
      <c r="B210" s="35"/>
      <c r="C210" s="192" t="s">
        <v>7</v>
      </c>
      <c r="D210" s="192" t="s">
        <v>150</v>
      </c>
      <c r="E210" s="193" t="s">
        <v>394</v>
      </c>
      <c r="F210" s="194" t="s">
        <v>395</v>
      </c>
      <c r="G210" s="195" t="s">
        <v>179</v>
      </c>
      <c r="H210" s="196">
        <v>410</v>
      </c>
      <c r="I210" s="197"/>
      <c r="J210" s="198">
        <f>ROUND(I210*H210,2)</f>
        <v>0</v>
      </c>
      <c r="K210" s="194" t="s">
        <v>154</v>
      </c>
      <c r="L210" s="39"/>
      <c r="M210" s="199" t="s">
        <v>1</v>
      </c>
      <c r="N210" s="200" t="s">
        <v>38</v>
      </c>
      <c r="O210" s="71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3" t="s">
        <v>258</v>
      </c>
      <c r="AT210" s="203" t="s">
        <v>150</v>
      </c>
      <c r="AU210" s="203" t="s">
        <v>83</v>
      </c>
      <c r="AY210" s="17" t="s">
        <v>147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7" t="s">
        <v>81</v>
      </c>
      <c r="BK210" s="204">
        <f>ROUND(I210*H210,2)</f>
        <v>0</v>
      </c>
      <c r="BL210" s="17" t="s">
        <v>258</v>
      </c>
      <c r="BM210" s="203" t="s">
        <v>396</v>
      </c>
    </row>
    <row r="211" spans="1:65" s="13" customFormat="1" x14ac:dyDescent="0.2">
      <c r="B211" s="205"/>
      <c r="C211" s="206"/>
      <c r="D211" s="207" t="s">
        <v>157</v>
      </c>
      <c r="E211" s="208" t="s">
        <v>1</v>
      </c>
      <c r="F211" s="209" t="s">
        <v>397</v>
      </c>
      <c r="G211" s="206"/>
      <c r="H211" s="210">
        <v>400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157</v>
      </c>
      <c r="AU211" s="216" t="s">
        <v>83</v>
      </c>
      <c r="AV211" s="13" t="s">
        <v>83</v>
      </c>
      <c r="AW211" s="13" t="s">
        <v>30</v>
      </c>
      <c r="AX211" s="13" t="s">
        <v>73</v>
      </c>
      <c r="AY211" s="216" t="s">
        <v>147</v>
      </c>
    </row>
    <row r="212" spans="1:65" s="13" customFormat="1" x14ac:dyDescent="0.2">
      <c r="B212" s="205"/>
      <c r="C212" s="206"/>
      <c r="D212" s="207" t="s">
        <v>157</v>
      </c>
      <c r="E212" s="208" t="s">
        <v>1</v>
      </c>
      <c r="F212" s="209" t="s">
        <v>398</v>
      </c>
      <c r="G212" s="206"/>
      <c r="H212" s="210">
        <v>10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157</v>
      </c>
      <c r="AU212" s="216" t="s">
        <v>83</v>
      </c>
      <c r="AV212" s="13" t="s">
        <v>83</v>
      </c>
      <c r="AW212" s="13" t="s">
        <v>30</v>
      </c>
      <c r="AX212" s="13" t="s">
        <v>73</v>
      </c>
      <c r="AY212" s="216" t="s">
        <v>147</v>
      </c>
    </row>
    <row r="213" spans="1:65" s="14" customFormat="1" x14ac:dyDescent="0.2">
      <c r="B213" s="217"/>
      <c r="C213" s="218"/>
      <c r="D213" s="207" t="s">
        <v>157</v>
      </c>
      <c r="E213" s="219" t="s">
        <v>1</v>
      </c>
      <c r="F213" s="220" t="s">
        <v>164</v>
      </c>
      <c r="G213" s="218"/>
      <c r="H213" s="221">
        <v>410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157</v>
      </c>
      <c r="AU213" s="227" t="s">
        <v>83</v>
      </c>
      <c r="AV213" s="14" t="s">
        <v>155</v>
      </c>
      <c r="AW213" s="14" t="s">
        <v>30</v>
      </c>
      <c r="AX213" s="14" t="s">
        <v>81</v>
      </c>
      <c r="AY213" s="227" t="s">
        <v>147</v>
      </c>
    </row>
    <row r="214" spans="1:65" s="2" customFormat="1" ht="156.75" customHeight="1" x14ac:dyDescent="0.2">
      <c r="A214" s="34"/>
      <c r="B214" s="35"/>
      <c r="C214" s="192" t="s">
        <v>399</v>
      </c>
      <c r="D214" s="192" t="s">
        <v>150</v>
      </c>
      <c r="E214" s="193" t="s">
        <v>262</v>
      </c>
      <c r="F214" s="194" t="s">
        <v>263</v>
      </c>
      <c r="G214" s="195" t="s">
        <v>179</v>
      </c>
      <c r="H214" s="196">
        <v>7101.5</v>
      </c>
      <c r="I214" s="197"/>
      <c r="J214" s="198">
        <f>ROUND(I214*H214,2)</f>
        <v>0</v>
      </c>
      <c r="K214" s="194" t="s">
        <v>154</v>
      </c>
      <c r="L214" s="39"/>
      <c r="M214" s="199" t="s">
        <v>1</v>
      </c>
      <c r="N214" s="200" t="s">
        <v>38</v>
      </c>
      <c r="O214" s="71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3" t="s">
        <v>258</v>
      </c>
      <c r="AT214" s="203" t="s">
        <v>150</v>
      </c>
      <c r="AU214" s="203" t="s">
        <v>83</v>
      </c>
      <c r="AY214" s="17" t="s">
        <v>147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81</v>
      </c>
      <c r="BK214" s="204">
        <f>ROUND(I214*H214,2)</f>
        <v>0</v>
      </c>
      <c r="BL214" s="17" t="s">
        <v>258</v>
      </c>
      <c r="BM214" s="203" t="s">
        <v>400</v>
      </c>
    </row>
    <row r="215" spans="1:65" s="15" customFormat="1" x14ac:dyDescent="0.2">
      <c r="B215" s="238"/>
      <c r="C215" s="239"/>
      <c r="D215" s="207" t="s">
        <v>157</v>
      </c>
      <c r="E215" s="240" t="s">
        <v>1</v>
      </c>
      <c r="F215" s="241" t="s">
        <v>401</v>
      </c>
      <c r="G215" s="239"/>
      <c r="H215" s="240" t="s">
        <v>1</v>
      </c>
      <c r="I215" s="242"/>
      <c r="J215" s="239"/>
      <c r="K215" s="239"/>
      <c r="L215" s="243"/>
      <c r="M215" s="244"/>
      <c r="N215" s="245"/>
      <c r="O215" s="245"/>
      <c r="P215" s="245"/>
      <c r="Q215" s="245"/>
      <c r="R215" s="245"/>
      <c r="S215" s="245"/>
      <c r="T215" s="246"/>
      <c r="AT215" s="247" t="s">
        <v>157</v>
      </c>
      <c r="AU215" s="247" t="s">
        <v>83</v>
      </c>
      <c r="AV215" s="15" t="s">
        <v>81</v>
      </c>
      <c r="AW215" s="15" t="s">
        <v>30</v>
      </c>
      <c r="AX215" s="15" t="s">
        <v>73</v>
      </c>
      <c r="AY215" s="247" t="s">
        <v>147</v>
      </c>
    </row>
    <row r="216" spans="1:65" s="13" customFormat="1" x14ac:dyDescent="0.2">
      <c r="B216" s="205"/>
      <c r="C216" s="206"/>
      <c r="D216" s="207" t="s">
        <v>157</v>
      </c>
      <c r="E216" s="208" t="s">
        <v>1</v>
      </c>
      <c r="F216" s="209" t="s">
        <v>402</v>
      </c>
      <c r="G216" s="206"/>
      <c r="H216" s="210">
        <v>6507</v>
      </c>
      <c r="I216" s="211"/>
      <c r="J216" s="206"/>
      <c r="K216" s="206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157</v>
      </c>
      <c r="AU216" s="216" t="s">
        <v>83</v>
      </c>
      <c r="AV216" s="13" t="s">
        <v>83</v>
      </c>
      <c r="AW216" s="13" t="s">
        <v>30</v>
      </c>
      <c r="AX216" s="13" t="s">
        <v>73</v>
      </c>
      <c r="AY216" s="216" t="s">
        <v>147</v>
      </c>
    </row>
    <row r="217" spans="1:65" s="13" customFormat="1" x14ac:dyDescent="0.2">
      <c r="B217" s="205"/>
      <c r="C217" s="206"/>
      <c r="D217" s="207" t="s">
        <v>157</v>
      </c>
      <c r="E217" s="208" t="s">
        <v>1</v>
      </c>
      <c r="F217" s="209" t="s">
        <v>403</v>
      </c>
      <c r="G217" s="206"/>
      <c r="H217" s="210">
        <v>594.5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157</v>
      </c>
      <c r="AU217" s="216" t="s">
        <v>83</v>
      </c>
      <c r="AV217" s="13" t="s">
        <v>83</v>
      </c>
      <c r="AW217" s="13" t="s">
        <v>30</v>
      </c>
      <c r="AX217" s="13" t="s">
        <v>73</v>
      </c>
      <c r="AY217" s="216" t="s">
        <v>147</v>
      </c>
    </row>
    <row r="218" spans="1:65" s="14" customFormat="1" x14ac:dyDescent="0.2">
      <c r="B218" s="217"/>
      <c r="C218" s="218"/>
      <c r="D218" s="207" t="s">
        <v>157</v>
      </c>
      <c r="E218" s="219" t="s">
        <v>1</v>
      </c>
      <c r="F218" s="220" t="s">
        <v>164</v>
      </c>
      <c r="G218" s="218"/>
      <c r="H218" s="221">
        <v>7101.5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157</v>
      </c>
      <c r="AU218" s="227" t="s">
        <v>83</v>
      </c>
      <c r="AV218" s="14" t="s">
        <v>155</v>
      </c>
      <c r="AW218" s="14" t="s">
        <v>30</v>
      </c>
      <c r="AX218" s="14" t="s">
        <v>81</v>
      </c>
      <c r="AY218" s="227" t="s">
        <v>147</v>
      </c>
    </row>
    <row r="219" spans="1:65" s="2" customFormat="1" ht="90" customHeight="1" x14ac:dyDescent="0.2">
      <c r="A219" s="34"/>
      <c r="B219" s="35"/>
      <c r="C219" s="192" t="s">
        <v>404</v>
      </c>
      <c r="D219" s="192" t="s">
        <v>150</v>
      </c>
      <c r="E219" s="193" t="s">
        <v>405</v>
      </c>
      <c r="F219" s="194" t="s">
        <v>406</v>
      </c>
      <c r="G219" s="195" t="s">
        <v>179</v>
      </c>
      <c r="H219" s="196">
        <v>594.5</v>
      </c>
      <c r="I219" s="197"/>
      <c r="J219" s="198">
        <f>ROUND(I219*H219,2)</f>
        <v>0</v>
      </c>
      <c r="K219" s="194" t="s">
        <v>154</v>
      </c>
      <c r="L219" s="39"/>
      <c r="M219" s="199" t="s">
        <v>1</v>
      </c>
      <c r="N219" s="200" t="s">
        <v>38</v>
      </c>
      <c r="O219" s="71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3" t="s">
        <v>258</v>
      </c>
      <c r="AT219" s="203" t="s">
        <v>150</v>
      </c>
      <c r="AU219" s="203" t="s">
        <v>83</v>
      </c>
      <c r="AY219" s="17" t="s">
        <v>147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7" t="s">
        <v>81</v>
      </c>
      <c r="BK219" s="204">
        <f>ROUND(I219*H219,2)</f>
        <v>0</v>
      </c>
      <c r="BL219" s="17" t="s">
        <v>258</v>
      </c>
      <c r="BM219" s="203" t="s">
        <v>407</v>
      </c>
    </row>
    <row r="220" spans="1:65" s="13" customFormat="1" x14ac:dyDescent="0.2">
      <c r="B220" s="205"/>
      <c r="C220" s="206"/>
      <c r="D220" s="207" t="s">
        <v>157</v>
      </c>
      <c r="E220" s="208" t="s">
        <v>1</v>
      </c>
      <c r="F220" s="209" t="s">
        <v>408</v>
      </c>
      <c r="G220" s="206"/>
      <c r="H220" s="210">
        <v>594.5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157</v>
      </c>
      <c r="AU220" s="216" t="s">
        <v>83</v>
      </c>
      <c r="AV220" s="13" t="s">
        <v>83</v>
      </c>
      <c r="AW220" s="13" t="s">
        <v>30</v>
      </c>
      <c r="AX220" s="13" t="s">
        <v>73</v>
      </c>
      <c r="AY220" s="216" t="s">
        <v>147</v>
      </c>
    </row>
    <row r="221" spans="1:65" s="14" customFormat="1" x14ac:dyDescent="0.2">
      <c r="B221" s="217"/>
      <c r="C221" s="218"/>
      <c r="D221" s="207" t="s">
        <v>157</v>
      </c>
      <c r="E221" s="219" t="s">
        <v>1</v>
      </c>
      <c r="F221" s="220" t="s">
        <v>164</v>
      </c>
      <c r="G221" s="218"/>
      <c r="H221" s="221">
        <v>594.5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157</v>
      </c>
      <c r="AU221" s="227" t="s">
        <v>83</v>
      </c>
      <c r="AV221" s="14" t="s">
        <v>155</v>
      </c>
      <c r="AW221" s="14" t="s">
        <v>30</v>
      </c>
      <c r="AX221" s="14" t="s">
        <v>81</v>
      </c>
      <c r="AY221" s="227" t="s">
        <v>147</v>
      </c>
    </row>
    <row r="222" spans="1:65" s="2" customFormat="1" ht="44.25" customHeight="1" x14ac:dyDescent="0.2">
      <c r="A222" s="34"/>
      <c r="B222" s="35"/>
      <c r="C222" s="192" t="s">
        <v>409</v>
      </c>
      <c r="D222" s="192" t="s">
        <v>150</v>
      </c>
      <c r="E222" s="193" t="s">
        <v>410</v>
      </c>
      <c r="F222" s="194" t="s">
        <v>411</v>
      </c>
      <c r="G222" s="195" t="s">
        <v>179</v>
      </c>
      <c r="H222" s="196">
        <v>594.5</v>
      </c>
      <c r="I222" s="197"/>
      <c r="J222" s="198">
        <f>ROUND(I222*H222,2)</f>
        <v>0</v>
      </c>
      <c r="K222" s="194" t="s">
        <v>154</v>
      </c>
      <c r="L222" s="39"/>
      <c r="M222" s="199" t="s">
        <v>1</v>
      </c>
      <c r="N222" s="200" t="s">
        <v>38</v>
      </c>
      <c r="O222" s="71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3" t="s">
        <v>258</v>
      </c>
      <c r="AT222" s="203" t="s">
        <v>150</v>
      </c>
      <c r="AU222" s="203" t="s">
        <v>83</v>
      </c>
      <c r="AY222" s="17" t="s">
        <v>147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7" t="s">
        <v>81</v>
      </c>
      <c r="BK222" s="204">
        <f>ROUND(I222*H222,2)</f>
        <v>0</v>
      </c>
      <c r="BL222" s="17" t="s">
        <v>258</v>
      </c>
      <c r="BM222" s="203" t="s">
        <v>412</v>
      </c>
    </row>
    <row r="223" spans="1:65" s="13" customFormat="1" x14ac:dyDescent="0.2">
      <c r="B223" s="205"/>
      <c r="C223" s="206"/>
      <c r="D223" s="207" t="s">
        <v>157</v>
      </c>
      <c r="E223" s="208" t="s">
        <v>1</v>
      </c>
      <c r="F223" s="209" t="s">
        <v>408</v>
      </c>
      <c r="G223" s="206"/>
      <c r="H223" s="210">
        <v>594.5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157</v>
      </c>
      <c r="AU223" s="216" t="s">
        <v>83</v>
      </c>
      <c r="AV223" s="13" t="s">
        <v>83</v>
      </c>
      <c r="AW223" s="13" t="s">
        <v>30</v>
      </c>
      <c r="AX223" s="13" t="s">
        <v>73</v>
      </c>
      <c r="AY223" s="216" t="s">
        <v>147</v>
      </c>
    </row>
    <row r="224" spans="1:65" s="14" customFormat="1" x14ac:dyDescent="0.2">
      <c r="B224" s="217"/>
      <c r="C224" s="218"/>
      <c r="D224" s="207" t="s">
        <v>157</v>
      </c>
      <c r="E224" s="219" t="s">
        <v>1</v>
      </c>
      <c r="F224" s="220" t="s">
        <v>164</v>
      </c>
      <c r="G224" s="218"/>
      <c r="H224" s="221">
        <v>594.5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157</v>
      </c>
      <c r="AU224" s="227" t="s">
        <v>83</v>
      </c>
      <c r="AV224" s="14" t="s">
        <v>155</v>
      </c>
      <c r="AW224" s="14" t="s">
        <v>30</v>
      </c>
      <c r="AX224" s="14" t="s">
        <v>81</v>
      </c>
      <c r="AY224" s="227" t="s">
        <v>147</v>
      </c>
    </row>
    <row r="225" spans="1:65" s="2" customFormat="1" ht="90" customHeight="1" x14ac:dyDescent="0.2">
      <c r="A225" s="34"/>
      <c r="B225" s="35"/>
      <c r="C225" s="192" t="s">
        <v>413</v>
      </c>
      <c r="D225" s="192" t="s">
        <v>150</v>
      </c>
      <c r="E225" s="193" t="s">
        <v>267</v>
      </c>
      <c r="F225" s="194" t="s">
        <v>268</v>
      </c>
      <c r="G225" s="195" t="s">
        <v>193</v>
      </c>
      <c r="H225" s="196">
        <v>4</v>
      </c>
      <c r="I225" s="197"/>
      <c r="J225" s="198">
        <f>ROUND(I225*H225,2)</f>
        <v>0</v>
      </c>
      <c r="K225" s="194" t="s">
        <v>154</v>
      </c>
      <c r="L225" s="39"/>
      <c r="M225" s="199" t="s">
        <v>1</v>
      </c>
      <c r="N225" s="200" t="s">
        <v>38</v>
      </c>
      <c r="O225" s="71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3" t="s">
        <v>258</v>
      </c>
      <c r="AT225" s="203" t="s">
        <v>150</v>
      </c>
      <c r="AU225" s="203" t="s">
        <v>83</v>
      </c>
      <c r="AY225" s="17" t="s">
        <v>147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7" t="s">
        <v>81</v>
      </c>
      <c r="BK225" s="204">
        <f>ROUND(I225*H225,2)</f>
        <v>0</v>
      </c>
      <c r="BL225" s="17" t="s">
        <v>258</v>
      </c>
      <c r="BM225" s="203" t="s">
        <v>414</v>
      </c>
    </row>
    <row r="226" spans="1:65" s="13" customFormat="1" x14ac:dyDescent="0.2">
      <c r="B226" s="205"/>
      <c r="C226" s="206"/>
      <c r="D226" s="207" t="s">
        <v>157</v>
      </c>
      <c r="E226" s="208" t="s">
        <v>1</v>
      </c>
      <c r="F226" s="209" t="s">
        <v>155</v>
      </c>
      <c r="G226" s="206"/>
      <c r="H226" s="210">
        <v>4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157</v>
      </c>
      <c r="AU226" s="216" t="s">
        <v>83</v>
      </c>
      <c r="AV226" s="13" t="s">
        <v>83</v>
      </c>
      <c r="AW226" s="13" t="s">
        <v>30</v>
      </c>
      <c r="AX226" s="13" t="s">
        <v>73</v>
      </c>
      <c r="AY226" s="216" t="s">
        <v>147</v>
      </c>
    </row>
    <row r="227" spans="1:65" s="14" customFormat="1" x14ac:dyDescent="0.2">
      <c r="B227" s="217"/>
      <c r="C227" s="218"/>
      <c r="D227" s="207" t="s">
        <v>157</v>
      </c>
      <c r="E227" s="219" t="s">
        <v>1</v>
      </c>
      <c r="F227" s="220" t="s">
        <v>164</v>
      </c>
      <c r="G227" s="218"/>
      <c r="H227" s="221">
        <v>4</v>
      </c>
      <c r="I227" s="222"/>
      <c r="J227" s="218"/>
      <c r="K227" s="218"/>
      <c r="L227" s="223"/>
      <c r="M227" s="248"/>
      <c r="N227" s="249"/>
      <c r="O227" s="249"/>
      <c r="P227" s="249"/>
      <c r="Q227" s="249"/>
      <c r="R227" s="249"/>
      <c r="S227" s="249"/>
      <c r="T227" s="250"/>
      <c r="AT227" s="227" t="s">
        <v>157</v>
      </c>
      <c r="AU227" s="227" t="s">
        <v>83</v>
      </c>
      <c r="AV227" s="14" t="s">
        <v>155</v>
      </c>
      <c r="AW227" s="14" t="s">
        <v>30</v>
      </c>
      <c r="AX227" s="14" t="s">
        <v>81</v>
      </c>
      <c r="AY227" s="227" t="s">
        <v>147</v>
      </c>
    </row>
    <row r="228" spans="1:65" s="2" customFormat="1" ht="6.95" customHeight="1" x14ac:dyDescent="0.2">
      <c r="A228" s="34"/>
      <c r="B228" s="54"/>
      <c r="C228" s="55"/>
      <c r="D228" s="55"/>
      <c r="E228" s="55"/>
      <c r="F228" s="55"/>
      <c r="G228" s="55"/>
      <c r="H228" s="55"/>
      <c r="I228" s="55"/>
      <c r="J228" s="55"/>
      <c r="K228" s="55"/>
      <c r="L228" s="39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algorithmName="SHA-512" hashValue="xH89G30QsoOzqAa+JKzcuyeg9AIOYcUzeWgzb7u3NJdWqCuV488TdKQOopFbRNA6gg5YN7TkHYDytxw0QIpdFw==" saltValue="vFz+x7cnnY3fSV3yTDSSmQ==" spinCount="100000" sheet="1" objects="1" scenarios="1" formatColumns="0" formatRows="0" autoFilter="0"/>
  <autoFilter ref="C118:K227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17"/>
  <sheetViews>
    <sheetView showGridLines="0" topLeftCell="A158" workbookViewId="0">
      <selection activeCell="I193" sqref="I19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92</v>
      </c>
    </row>
    <row r="3" spans="1:4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4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20" t="s">
        <v>16</v>
      </c>
      <c r="L6" s="20"/>
    </row>
    <row r="7" spans="1:4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46" s="2" customFormat="1" ht="12" customHeight="1" x14ac:dyDescent="0.2">
      <c r="A8" s="34"/>
      <c r="B8" s="39"/>
      <c r="C8" s="34"/>
      <c r="D8" s="120" t="s">
        <v>122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 x14ac:dyDescent="0.2">
      <c r="A9" s="34"/>
      <c r="B9" s="39"/>
      <c r="C9" s="34"/>
      <c r="D9" s="34"/>
      <c r="E9" s="316" t="s">
        <v>415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25. 2. 2022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20" t="s">
        <v>26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20" t="s">
        <v>27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20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20" t="s">
        <v>29</v>
      </c>
      <c r="E20" s="34"/>
      <c r="F20" s="34"/>
      <c r="G20" s="34"/>
      <c r="H20" s="34"/>
      <c r="I20" s="120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0" t="s">
        <v>26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20" t="s">
        <v>31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26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20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22"/>
      <c r="B27" s="123"/>
      <c r="C27" s="122"/>
      <c r="D27" s="122"/>
      <c r="E27" s="320" t="s">
        <v>1</v>
      </c>
      <c r="F27" s="320"/>
      <c r="G27" s="320"/>
      <c r="H27" s="320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6" t="s">
        <v>33</v>
      </c>
      <c r="E30" s="34"/>
      <c r="F30" s="34"/>
      <c r="G30" s="34"/>
      <c r="H30" s="34"/>
      <c r="I30" s="34"/>
      <c r="J30" s="127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8" t="s">
        <v>35</v>
      </c>
      <c r="G32" s="34"/>
      <c r="H32" s="34"/>
      <c r="I32" s="128" t="s">
        <v>34</v>
      </c>
      <c r="J32" s="128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9" t="s">
        <v>37</v>
      </c>
      <c r="E33" s="120" t="s">
        <v>38</v>
      </c>
      <c r="F33" s="130">
        <f>ROUND((SUM(BE119:BE216)),  2)</f>
        <v>0</v>
      </c>
      <c r="G33" s="34"/>
      <c r="H33" s="34"/>
      <c r="I33" s="131">
        <v>0.21</v>
      </c>
      <c r="J33" s="130">
        <f>ROUND(((SUM(BE119:BE216))*I33),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20" t="s">
        <v>39</v>
      </c>
      <c r="F34" s="130">
        <f>ROUND((SUM(BF119:BF216)),  2)</f>
        <v>0</v>
      </c>
      <c r="G34" s="34"/>
      <c r="H34" s="34"/>
      <c r="I34" s="131">
        <v>0.15</v>
      </c>
      <c r="J34" s="130">
        <f>ROUND(((SUM(BF119:BF216))*I34),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20" t="s">
        <v>40</v>
      </c>
      <c r="F35" s="130">
        <f>ROUND((SUM(BG119:BG216)),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20" t="s">
        <v>41</v>
      </c>
      <c r="F36" s="130">
        <f>ROUND((SUM(BH119:BH216)),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42</v>
      </c>
      <c r="F37" s="130">
        <f>ROUND((SUM(BI119:BI216)),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 x14ac:dyDescent="0.2">
      <c r="A87" s="34"/>
      <c r="B87" s="35"/>
      <c r="C87" s="36"/>
      <c r="D87" s="36"/>
      <c r="E87" s="306" t="str">
        <f>E9</f>
        <v>04 - Oprava žel. svršku Satalice - Čakovice km 16,770-18,520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25. 2. 2022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50" t="s">
        <v>125</v>
      </c>
      <c r="D94" s="151"/>
      <c r="E94" s="151"/>
      <c r="F94" s="151"/>
      <c r="G94" s="151"/>
      <c r="H94" s="151"/>
      <c r="I94" s="151"/>
      <c r="J94" s="152" t="s">
        <v>126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3" t="s">
        <v>127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128</v>
      </c>
    </row>
    <row r="97" spans="1:31" s="9" customFormat="1" ht="24.95" customHeight="1" x14ac:dyDescent="0.2">
      <c r="B97" s="154"/>
      <c r="C97" s="155"/>
      <c r="D97" s="156" t="s">
        <v>129</v>
      </c>
      <c r="E97" s="157"/>
      <c r="F97" s="157"/>
      <c r="G97" s="157"/>
      <c r="H97" s="157"/>
      <c r="I97" s="157"/>
      <c r="J97" s="158">
        <f>J120</f>
        <v>0</v>
      </c>
      <c r="K97" s="155"/>
      <c r="L97" s="159"/>
    </row>
    <row r="98" spans="1:31" s="10" customFormat="1" ht="19.899999999999999" customHeight="1" x14ac:dyDescent="0.2">
      <c r="B98" s="160"/>
      <c r="C98" s="104"/>
      <c r="D98" s="161" t="s">
        <v>130</v>
      </c>
      <c r="E98" s="162"/>
      <c r="F98" s="162"/>
      <c r="G98" s="162"/>
      <c r="H98" s="162"/>
      <c r="I98" s="162"/>
      <c r="J98" s="163">
        <f>J121</f>
        <v>0</v>
      </c>
      <c r="K98" s="104"/>
      <c r="L98" s="164"/>
    </row>
    <row r="99" spans="1:31" s="10" customFormat="1" ht="19.899999999999999" customHeight="1" x14ac:dyDescent="0.2">
      <c r="B99" s="160"/>
      <c r="C99" s="104"/>
      <c r="D99" s="161" t="s">
        <v>318</v>
      </c>
      <c r="E99" s="162"/>
      <c r="F99" s="162"/>
      <c r="G99" s="162"/>
      <c r="H99" s="162"/>
      <c r="I99" s="162"/>
      <c r="J99" s="163">
        <f>J202</f>
        <v>0</v>
      </c>
      <c r="K99" s="104"/>
      <c r="L99" s="164"/>
    </row>
    <row r="100" spans="1:31" s="2" customFormat="1" ht="21.75" customHeight="1" x14ac:dyDescent="0.2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 x14ac:dyDescent="0.2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 x14ac:dyDescent="0.2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 x14ac:dyDescent="0.2">
      <c r="A106" s="34"/>
      <c r="B106" s="35"/>
      <c r="C106" s="23" t="s">
        <v>132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 x14ac:dyDescent="0.2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 x14ac:dyDescent="0.2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 x14ac:dyDescent="0.2">
      <c r="A109" s="34"/>
      <c r="B109" s="35"/>
      <c r="C109" s="36"/>
      <c r="D109" s="36"/>
      <c r="E109" s="312" t="str">
        <f>E7</f>
        <v>13- Oprava trati v úseku Praha Satalice - Neratovice</v>
      </c>
      <c r="F109" s="313"/>
      <c r="G109" s="313"/>
      <c r="H109" s="31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 x14ac:dyDescent="0.2">
      <c r="A110" s="34"/>
      <c r="B110" s="35"/>
      <c r="C110" s="29" t="s">
        <v>122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30" customHeight="1" x14ac:dyDescent="0.2">
      <c r="A111" s="34"/>
      <c r="B111" s="35"/>
      <c r="C111" s="36"/>
      <c r="D111" s="36"/>
      <c r="E111" s="306" t="str">
        <f>E9</f>
        <v>04 - Oprava žel. svršku Satalice - Čakovice km 16,770-18,520</v>
      </c>
      <c r="F111" s="311"/>
      <c r="G111" s="311"/>
      <c r="H111" s="31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 x14ac:dyDescent="0.2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 x14ac:dyDescent="0.2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 t="str">
        <f>IF(J12="","",J12)</f>
        <v>25. 2. 2022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 x14ac:dyDescent="0.2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 x14ac:dyDescent="0.2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29" t="s">
        <v>29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 x14ac:dyDescent="0.2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29" t="s">
        <v>31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 x14ac:dyDescent="0.2">
      <c r="A118" s="165"/>
      <c r="B118" s="166"/>
      <c r="C118" s="167" t="s">
        <v>133</v>
      </c>
      <c r="D118" s="168" t="s">
        <v>58</v>
      </c>
      <c r="E118" s="168" t="s">
        <v>54</v>
      </c>
      <c r="F118" s="168" t="s">
        <v>55</v>
      </c>
      <c r="G118" s="168" t="s">
        <v>134</v>
      </c>
      <c r="H118" s="168" t="s">
        <v>135</v>
      </c>
      <c r="I118" s="168" t="s">
        <v>136</v>
      </c>
      <c r="J118" s="168" t="s">
        <v>126</v>
      </c>
      <c r="K118" s="169" t="s">
        <v>137</v>
      </c>
      <c r="L118" s="170"/>
      <c r="M118" s="75" t="s">
        <v>1</v>
      </c>
      <c r="N118" s="76" t="s">
        <v>37</v>
      </c>
      <c r="O118" s="76" t="s">
        <v>138</v>
      </c>
      <c r="P118" s="76" t="s">
        <v>139</v>
      </c>
      <c r="Q118" s="76" t="s">
        <v>140</v>
      </c>
      <c r="R118" s="76" t="s">
        <v>141</v>
      </c>
      <c r="S118" s="76" t="s">
        <v>142</v>
      </c>
      <c r="T118" s="77" t="s">
        <v>143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9" customHeight="1" x14ac:dyDescent="0.25">
      <c r="A119" s="34"/>
      <c r="B119" s="35"/>
      <c r="C119" s="82" t="s">
        <v>144</v>
      </c>
      <c r="D119" s="36"/>
      <c r="E119" s="36"/>
      <c r="F119" s="36"/>
      <c r="G119" s="36"/>
      <c r="H119" s="36"/>
      <c r="I119" s="36"/>
      <c r="J119" s="171">
        <f>BK119</f>
        <v>0</v>
      </c>
      <c r="K119" s="36"/>
      <c r="L119" s="39"/>
      <c r="M119" s="78"/>
      <c r="N119" s="172"/>
      <c r="O119" s="79"/>
      <c r="P119" s="173">
        <f>P120</f>
        <v>0</v>
      </c>
      <c r="Q119" s="79"/>
      <c r="R119" s="173">
        <f>R120</f>
        <v>1612.0164</v>
      </c>
      <c r="S119" s="79"/>
      <c r="T119" s="174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72</v>
      </c>
      <c r="AU119" s="17" t="s">
        <v>128</v>
      </c>
      <c r="BK119" s="175">
        <f>BK120</f>
        <v>0</v>
      </c>
    </row>
    <row r="120" spans="1:65" s="12" customFormat="1" ht="25.9" customHeight="1" x14ac:dyDescent="0.2">
      <c r="B120" s="176"/>
      <c r="C120" s="177"/>
      <c r="D120" s="178" t="s">
        <v>72</v>
      </c>
      <c r="E120" s="179" t="s">
        <v>145</v>
      </c>
      <c r="F120" s="179" t="s">
        <v>146</v>
      </c>
      <c r="G120" s="177"/>
      <c r="H120" s="177"/>
      <c r="I120" s="180"/>
      <c r="J120" s="181">
        <f>BK120</f>
        <v>0</v>
      </c>
      <c r="K120" s="177"/>
      <c r="L120" s="182"/>
      <c r="M120" s="183"/>
      <c r="N120" s="184"/>
      <c r="O120" s="184"/>
      <c r="P120" s="185">
        <f>P121+P202</f>
        <v>0</v>
      </c>
      <c r="Q120" s="184"/>
      <c r="R120" s="185">
        <f>R121+R202</f>
        <v>1612.0164</v>
      </c>
      <c r="S120" s="184"/>
      <c r="T120" s="186">
        <f>T121+T202</f>
        <v>0</v>
      </c>
      <c r="AR120" s="187" t="s">
        <v>81</v>
      </c>
      <c r="AT120" s="188" t="s">
        <v>72</v>
      </c>
      <c r="AU120" s="188" t="s">
        <v>73</v>
      </c>
      <c r="AY120" s="187" t="s">
        <v>147</v>
      </c>
      <c r="BK120" s="189">
        <f>BK121+BK202</f>
        <v>0</v>
      </c>
    </row>
    <row r="121" spans="1:65" s="12" customFormat="1" ht="22.9" customHeight="1" x14ac:dyDescent="0.2">
      <c r="B121" s="176"/>
      <c r="C121" s="177"/>
      <c r="D121" s="178" t="s">
        <v>72</v>
      </c>
      <c r="E121" s="190" t="s">
        <v>148</v>
      </c>
      <c r="F121" s="190" t="s">
        <v>149</v>
      </c>
      <c r="G121" s="177"/>
      <c r="H121" s="177"/>
      <c r="I121" s="180"/>
      <c r="J121" s="191">
        <f>BK121</f>
        <v>0</v>
      </c>
      <c r="K121" s="177"/>
      <c r="L121" s="182"/>
      <c r="M121" s="183"/>
      <c r="N121" s="184"/>
      <c r="O121" s="184"/>
      <c r="P121" s="185">
        <f>SUM(P122:P201)</f>
        <v>0</v>
      </c>
      <c r="Q121" s="184"/>
      <c r="R121" s="185">
        <f>SUM(R122:R201)</f>
        <v>1612.0164</v>
      </c>
      <c r="S121" s="184"/>
      <c r="T121" s="186">
        <f>SUM(T122:T201)</f>
        <v>0</v>
      </c>
      <c r="AR121" s="187" t="s">
        <v>81</v>
      </c>
      <c r="AT121" s="188" t="s">
        <v>72</v>
      </c>
      <c r="AU121" s="188" t="s">
        <v>81</v>
      </c>
      <c r="AY121" s="187" t="s">
        <v>147</v>
      </c>
      <c r="BK121" s="189">
        <f>SUM(BK122:BK201)</f>
        <v>0</v>
      </c>
    </row>
    <row r="122" spans="1:65" s="2" customFormat="1" ht="66.75" customHeight="1" x14ac:dyDescent="0.2">
      <c r="A122" s="34"/>
      <c r="B122" s="35"/>
      <c r="C122" s="192" t="s">
        <v>81</v>
      </c>
      <c r="D122" s="192" t="s">
        <v>150</v>
      </c>
      <c r="E122" s="193" t="s">
        <v>151</v>
      </c>
      <c r="F122" s="194" t="s">
        <v>152</v>
      </c>
      <c r="G122" s="195" t="s">
        <v>153</v>
      </c>
      <c r="H122" s="196">
        <v>1400</v>
      </c>
      <c r="I122" s="197"/>
      <c r="J122" s="198">
        <f>ROUND(I122*H122,2)</f>
        <v>0</v>
      </c>
      <c r="K122" s="194" t="s">
        <v>154</v>
      </c>
      <c r="L122" s="39"/>
      <c r="M122" s="199" t="s">
        <v>1</v>
      </c>
      <c r="N122" s="200" t="s">
        <v>38</v>
      </c>
      <c r="O122" s="7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155</v>
      </c>
      <c r="AT122" s="203" t="s">
        <v>150</v>
      </c>
      <c r="AU122" s="203" t="s">
        <v>83</v>
      </c>
      <c r="AY122" s="17" t="s">
        <v>147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81</v>
      </c>
      <c r="BK122" s="204">
        <f>ROUND(I122*H122,2)</f>
        <v>0</v>
      </c>
      <c r="BL122" s="17" t="s">
        <v>155</v>
      </c>
      <c r="BM122" s="203" t="s">
        <v>416</v>
      </c>
    </row>
    <row r="123" spans="1:65" s="13" customFormat="1" x14ac:dyDescent="0.2">
      <c r="B123" s="205"/>
      <c r="C123" s="206"/>
      <c r="D123" s="207" t="s">
        <v>157</v>
      </c>
      <c r="E123" s="208" t="s">
        <v>1</v>
      </c>
      <c r="F123" s="209" t="s">
        <v>417</v>
      </c>
      <c r="G123" s="206"/>
      <c r="H123" s="210">
        <v>30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157</v>
      </c>
      <c r="AU123" s="216" t="s">
        <v>83</v>
      </c>
      <c r="AV123" s="13" t="s">
        <v>83</v>
      </c>
      <c r="AW123" s="13" t="s">
        <v>30</v>
      </c>
      <c r="AX123" s="13" t="s">
        <v>73</v>
      </c>
      <c r="AY123" s="216" t="s">
        <v>147</v>
      </c>
    </row>
    <row r="124" spans="1:65" s="13" customFormat="1" x14ac:dyDescent="0.2">
      <c r="B124" s="205"/>
      <c r="C124" s="206"/>
      <c r="D124" s="207" t="s">
        <v>157</v>
      </c>
      <c r="E124" s="208" t="s">
        <v>1</v>
      </c>
      <c r="F124" s="209" t="s">
        <v>418</v>
      </c>
      <c r="G124" s="206"/>
      <c r="H124" s="210">
        <v>230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157</v>
      </c>
      <c r="AU124" s="216" t="s">
        <v>83</v>
      </c>
      <c r="AV124" s="13" t="s">
        <v>83</v>
      </c>
      <c r="AW124" s="13" t="s">
        <v>30</v>
      </c>
      <c r="AX124" s="13" t="s">
        <v>73</v>
      </c>
      <c r="AY124" s="216" t="s">
        <v>147</v>
      </c>
    </row>
    <row r="125" spans="1:65" s="13" customFormat="1" x14ac:dyDescent="0.2">
      <c r="B125" s="205"/>
      <c r="C125" s="206"/>
      <c r="D125" s="207" t="s">
        <v>157</v>
      </c>
      <c r="E125" s="208" t="s">
        <v>1</v>
      </c>
      <c r="F125" s="209" t="s">
        <v>419</v>
      </c>
      <c r="G125" s="206"/>
      <c r="H125" s="210">
        <v>420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157</v>
      </c>
      <c r="AU125" s="216" t="s">
        <v>83</v>
      </c>
      <c r="AV125" s="13" t="s">
        <v>83</v>
      </c>
      <c r="AW125" s="13" t="s">
        <v>30</v>
      </c>
      <c r="AX125" s="13" t="s">
        <v>73</v>
      </c>
      <c r="AY125" s="216" t="s">
        <v>147</v>
      </c>
    </row>
    <row r="126" spans="1:65" s="13" customFormat="1" x14ac:dyDescent="0.2">
      <c r="B126" s="205"/>
      <c r="C126" s="206"/>
      <c r="D126" s="207" t="s">
        <v>157</v>
      </c>
      <c r="E126" s="208" t="s">
        <v>1</v>
      </c>
      <c r="F126" s="209" t="s">
        <v>420</v>
      </c>
      <c r="G126" s="206"/>
      <c r="H126" s="210">
        <v>200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157</v>
      </c>
      <c r="AU126" s="216" t="s">
        <v>83</v>
      </c>
      <c r="AV126" s="13" t="s">
        <v>83</v>
      </c>
      <c r="AW126" s="13" t="s">
        <v>30</v>
      </c>
      <c r="AX126" s="13" t="s">
        <v>73</v>
      </c>
      <c r="AY126" s="216" t="s">
        <v>147</v>
      </c>
    </row>
    <row r="127" spans="1:65" s="13" customFormat="1" x14ac:dyDescent="0.2">
      <c r="B127" s="205"/>
      <c r="C127" s="206"/>
      <c r="D127" s="207" t="s">
        <v>157</v>
      </c>
      <c r="E127" s="208" t="s">
        <v>1</v>
      </c>
      <c r="F127" s="209" t="s">
        <v>421</v>
      </c>
      <c r="G127" s="206"/>
      <c r="H127" s="210">
        <v>520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157</v>
      </c>
      <c r="AU127" s="216" t="s">
        <v>83</v>
      </c>
      <c r="AV127" s="13" t="s">
        <v>83</v>
      </c>
      <c r="AW127" s="13" t="s">
        <v>30</v>
      </c>
      <c r="AX127" s="13" t="s">
        <v>73</v>
      </c>
      <c r="AY127" s="216" t="s">
        <v>147</v>
      </c>
    </row>
    <row r="128" spans="1:65" s="14" customFormat="1" x14ac:dyDescent="0.2">
      <c r="B128" s="217"/>
      <c r="C128" s="218"/>
      <c r="D128" s="207" t="s">
        <v>157</v>
      </c>
      <c r="E128" s="219" t="s">
        <v>1</v>
      </c>
      <c r="F128" s="220" t="s">
        <v>164</v>
      </c>
      <c r="G128" s="218"/>
      <c r="H128" s="221">
        <v>1400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157</v>
      </c>
      <c r="AU128" s="227" t="s">
        <v>83</v>
      </c>
      <c r="AV128" s="14" t="s">
        <v>155</v>
      </c>
      <c r="AW128" s="14" t="s">
        <v>30</v>
      </c>
      <c r="AX128" s="14" t="s">
        <v>81</v>
      </c>
      <c r="AY128" s="227" t="s">
        <v>147</v>
      </c>
    </row>
    <row r="129" spans="1:65" s="2" customFormat="1" ht="167.1" customHeight="1" x14ac:dyDescent="0.2">
      <c r="A129" s="34"/>
      <c r="B129" s="35"/>
      <c r="C129" s="192" t="s">
        <v>83</v>
      </c>
      <c r="D129" s="192" t="s">
        <v>150</v>
      </c>
      <c r="E129" s="193" t="s">
        <v>276</v>
      </c>
      <c r="F129" s="194" t="s">
        <v>277</v>
      </c>
      <c r="G129" s="195" t="s">
        <v>216</v>
      </c>
      <c r="H129" s="196">
        <v>1.25</v>
      </c>
      <c r="I129" s="197"/>
      <c r="J129" s="198">
        <f>ROUND(I129*H129,2)</f>
        <v>0</v>
      </c>
      <c r="K129" s="194" t="s">
        <v>154</v>
      </c>
      <c r="L129" s="39"/>
      <c r="M129" s="199" t="s">
        <v>1</v>
      </c>
      <c r="N129" s="200" t="s">
        <v>38</v>
      </c>
      <c r="O129" s="7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155</v>
      </c>
      <c r="AT129" s="203" t="s">
        <v>150</v>
      </c>
      <c r="AU129" s="203" t="s">
        <v>83</v>
      </c>
      <c r="AY129" s="17" t="s">
        <v>147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81</v>
      </c>
      <c r="BK129" s="204">
        <f>ROUND(I129*H129,2)</f>
        <v>0</v>
      </c>
      <c r="BL129" s="17" t="s">
        <v>155</v>
      </c>
      <c r="BM129" s="203" t="s">
        <v>422</v>
      </c>
    </row>
    <row r="130" spans="1:65" s="13" customFormat="1" x14ac:dyDescent="0.2">
      <c r="B130" s="205"/>
      <c r="C130" s="206"/>
      <c r="D130" s="207" t="s">
        <v>157</v>
      </c>
      <c r="E130" s="208" t="s">
        <v>1</v>
      </c>
      <c r="F130" s="209" t="s">
        <v>423</v>
      </c>
      <c r="G130" s="206"/>
      <c r="H130" s="210">
        <v>1.25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83</v>
      </c>
      <c r="AV130" s="13" t="s">
        <v>83</v>
      </c>
      <c r="AW130" s="13" t="s">
        <v>30</v>
      </c>
      <c r="AX130" s="13" t="s">
        <v>73</v>
      </c>
      <c r="AY130" s="216" t="s">
        <v>147</v>
      </c>
    </row>
    <row r="131" spans="1:65" s="14" customFormat="1" x14ac:dyDescent="0.2">
      <c r="B131" s="217"/>
      <c r="C131" s="218"/>
      <c r="D131" s="207" t="s">
        <v>157</v>
      </c>
      <c r="E131" s="219" t="s">
        <v>1</v>
      </c>
      <c r="F131" s="220" t="s">
        <v>164</v>
      </c>
      <c r="G131" s="218"/>
      <c r="H131" s="221">
        <v>1.25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157</v>
      </c>
      <c r="AU131" s="227" t="s">
        <v>83</v>
      </c>
      <c r="AV131" s="14" t="s">
        <v>155</v>
      </c>
      <c r="AW131" s="14" t="s">
        <v>30</v>
      </c>
      <c r="AX131" s="14" t="s">
        <v>81</v>
      </c>
      <c r="AY131" s="227" t="s">
        <v>147</v>
      </c>
    </row>
    <row r="132" spans="1:65" s="2" customFormat="1" ht="76.349999999999994" customHeight="1" x14ac:dyDescent="0.2">
      <c r="A132" s="34"/>
      <c r="B132" s="35"/>
      <c r="C132" s="192" t="s">
        <v>120</v>
      </c>
      <c r="D132" s="192" t="s">
        <v>150</v>
      </c>
      <c r="E132" s="193" t="s">
        <v>171</v>
      </c>
      <c r="F132" s="194" t="s">
        <v>172</v>
      </c>
      <c r="G132" s="195" t="s">
        <v>168</v>
      </c>
      <c r="H132" s="196">
        <v>818</v>
      </c>
      <c r="I132" s="197"/>
      <c r="J132" s="198">
        <f>ROUND(I132*H132,2)</f>
        <v>0</v>
      </c>
      <c r="K132" s="194" t="s">
        <v>154</v>
      </c>
      <c r="L132" s="39"/>
      <c r="M132" s="199" t="s">
        <v>1</v>
      </c>
      <c r="N132" s="200" t="s">
        <v>38</v>
      </c>
      <c r="O132" s="7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155</v>
      </c>
      <c r="AT132" s="203" t="s">
        <v>150</v>
      </c>
      <c r="AU132" s="203" t="s">
        <v>83</v>
      </c>
      <c r="AY132" s="17" t="s">
        <v>147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81</v>
      </c>
      <c r="BK132" s="204">
        <f>ROUND(I132*H132,2)</f>
        <v>0</v>
      </c>
      <c r="BL132" s="17" t="s">
        <v>155</v>
      </c>
      <c r="BM132" s="203" t="s">
        <v>424</v>
      </c>
    </row>
    <row r="133" spans="1:65" s="13" customFormat="1" x14ac:dyDescent="0.2">
      <c r="B133" s="205"/>
      <c r="C133" s="206"/>
      <c r="D133" s="207" t="s">
        <v>157</v>
      </c>
      <c r="E133" s="208" t="s">
        <v>1</v>
      </c>
      <c r="F133" s="209" t="s">
        <v>425</v>
      </c>
      <c r="G133" s="206"/>
      <c r="H133" s="210">
        <v>100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83</v>
      </c>
      <c r="AV133" s="13" t="s">
        <v>83</v>
      </c>
      <c r="AW133" s="13" t="s">
        <v>30</v>
      </c>
      <c r="AX133" s="13" t="s">
        <v>73</v>
      </c>
      <c r="AY133" s="216" t="s">
        <v>147</v>
      </c>
    </row>
    <row r="134" spans="1:65" s="13" customFormat="1" x14ac:dyDescent="0.2">
      <c r="B134" s="205"/>
      <c r="C134" s="206"/>
      <c r="D134" s="207" t="s">
        <v>157</v>
      </c>
      <c r="E134" s="208" t="s">
        <v>1</v>
      </c>
      <c r="F134" s="209" t="s">
        <v>426</v>
      </c>
      <c r="G134" s="206"/>
      <c r="H134" s="210">
        <v>306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157</v>
      </c>
      <c r="AU134" s="216" t="s">
        <v>83</v>
      </c>
      <c r="AV134" s="13" t="s">
        <v>83</v>
      </c>
      <c r="AW134" s="13" t="s">
        <v>30</v>
      </c>
      <c r="AX134" s="13" t="s">
        <v>73</v>
      </c>
      <c r="AY134" s="216" t="s">
        <v>147</v>
      </c>
    </row>
    <row r="135" spans="1:65" s="13" customFormat="1" x14ac:dyDescent="0.2">
      <c r="B135" s="205"/>
      <c r="C135" s="206"/>
      <c r="D135" s="207" t="s">
        <v>157</v>
      </c>
      <c r="E135" s="208" t="s">
        <v>1</v>
      </c>
      <c r="F135" s="209" t="s">
        <v>427</v>
      </c>
      <c r="G135" s="206"/>
      <c r="H135" s="210">
        <v>21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83</v>
      </c>
      <c r="AV135" s="13" t="s">
        <v>83</v>
      </c>
      <c r="AW135" s="13" t="s">
        <v>30</v>
      </c>
      <c r="AX135" s="13" t="s">
        <v>73</v>
      </c>
      <c r="AY135" s="216" t="s">
        <v>147</v>
      </c>
    </row>
    <row r="136" spans="1:65" s="13" customFormat="1" x14ac:dyDescent="0.2">
      <c r="B136" s="205"/>
      <c r="C136" s="206"/>
      <c r="D136" s="207" t="s">
        <v>157</v>
      </c>
      <c r="E136" s="208" t="s">
        <v>1</v>
      </c>
      <c r="F136" s="209" t="s">
        <v>428</v>
      </c>
      <c r="G136" s="206"/>
      <c r="H136" s="210">
        <v>375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83</v>
      </c>
      <c r="AV136" s="13" t="s">
        <v>83</v>
      </c>
      <c r="AW136" s="13" t="s">
        <v>30</v>
      </c>
      <c r="AX136" s="13" t="s">
        <v>73</v>
      </c>
      <c r="AY136" s="216" t="s">
        <v>147</v>
      </c>
    </row>
    <row r="137" spans="1:65" s="13" customFormat="1" x14ac:dyDescent="0.2">
      <c r="B137" s="205"/>
      <c r="C137" s="206"/>
      <c r="D137" s="207" t="s">
        <v>157</v>
      </c>
      <c r="E137" s="208" t="s">
        <v>1</v>
      </c>
      <c r="F137" s="209" t="s">
        <v>429</v>
      </c>
      <c r="G137" s="206"/>
      <c r="H137" s="210">
        <v>16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83</v>
      </c>
      <c r="AV137" s="13" t="s">
        <v>83</v>
      </c>
      <c r="AW137" s="13" t="s">
        <v>30</v>
      </c>
      <c r="AX137" s="13" t="s">
        <v>73</v>
      </c>
      <c r="AY137" s="216" t="s">
        <v>147</v>
      </c>
    </row>
    <row r="138" spans="1:65" s="14" customFormat="1" x14ac:dyDescent="0.2">
      <c r="B138" s="217"/>
      <c r="C138" s="218"/>
      <c r="D138" s="207" t="s">
        <v>157</v>
      </c>
      <c r="E138" s="219" t="s">
        <v>1</v>
      </c>
      <c r="F138" s="220" t="s">
        <v>164</v>
      </c>
      <c r="G138" s="218"/>
      <c r="H138" s="221">
        <v>818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157</v>
      </c>
      <c r="AU138" s="227" t="s">
        <v>83</v>
      </c>
      <c r="AV138" s="14" t="s">
        <v>155</v>
      </c>
      <c r="AW138" s="14" t="s">
        <v>30</v>
      </c>
      <c r="AX138" s="14" t="s">
        <v>81</v>
      </c>
      <c r="AY138" s="227" t="s">
        <v>147</v>
      </c>
    </row>
    <row r="139" spans="1:65" s="2" customFormat="1" ht="111.75" customHeight="1" x14ac:dyDescent="0.2">
      <c r="A139" s="34"/>
      <c r="B139" s="35"/>
      <c r="C139" s="192" t="s">
        <v>155</v>
      </c>
      <c r="D139" s="192" t="s">
        <v>150</v>
      </c>
      <c r="E139" s="193" t="s">
        <v>430</v>
      </c>
      <c r="F139" s="194" t="s">
        <v>431</v>
      </c>
      <c r="G139" s="195" t="s">
        <v>185</v>
      </c>
      <c r="H139" s="196">
        <v>100</v>
      </c>
      <c r="I139" s="197"/>
      <c r="J139" s="198">
        <f>ROUND(I139*H139,2)</f>
        <v>0</v>
      </c>
      <c r="K139" s="194" t="s">
        <v>154</v>
      </c>
      <c r="L139" s="39"/>
      <c r="M139" s="199" t="s">
        <v>1</v>
      </c>
      <c r="N139" s="200" t="s">
        <v>38</v>
      </c>
      <c r="O139" s="7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155</v>
      </c>
      <c r="AT139" s="203" t="s">
        <v>150</v>
      </c>
      <c r="AU139" s="203" t="s">
        <v>83</v>
      </c>
      <c r="AY139" s="17" t="s">
        <v>147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81</v>
      </c>
      <c r="BK139" s="204">
        <f>ROUND(I139*H139,2)</f>
        <v>0</v>
      </c>
      <c r="BL139" s="17" t="s">
        <v>155</v>
      </c>
      <c r="BM139" s="203" t="s">
        <v>432</v>
      </c>
    </row>
    <row r="140" spans="1:65" s="15" customFormat="1" x14ac:dyDescent="0.2">
      <c r="B140" s="238"/>
      <c r="C140" s="239"/>
      <c r="D140" s="207" t="s">
        <v>157</v>
      </c>
      <c r="E140" s="240" t="s">
        <v>1</v>
      </c>
      <c r="F140" s="241" t="s">
        <v>433</v>
      </c>
      <c r="G140" s="239"/>
      <c r="H140" s="240" t="s">
        <v>1</v>
      </c>
      <c r="I140" s="242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157</v>
      </c>
      <c r="AU140" s="247" t="s">
        <v>83</v>
      </c>
      <c r="AV140" s="15" t="s">
        <v>81</v>
      </c>
      <c r="AW140" s="15" t="s">
        <v>30</v>
      </c>
      <c r="AX140" s="15" t="s">
        <v>73</v>
      </c>
      <c r="AY140" s="247" t="s">
        <v>147</v>
      </c>
    </row>
    <row r="141" spans="1:65" s="13" customFormat="1" x14ac:dyDescent="0.2">
      <c r="B141" s="205"/>
      <c r="C141" s="206"/>
      <c r="D141" s="207" t="s">
        <v>157</v>
      </c>
      <c r="E141" s="208" t="s">
        <v>1</v>
      </c>
      <c r="F141" s="209" t="s">
        <v>434</v>
      </c>
      <c r="G141" s="206"/>
      <c r="H141" s="210">
        <v>100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83</v>
      </c>
      <c r="AV141" s="13" t="s">
        <v>83</v>
      </c>
      <c r="AW141" s="13" t="s">
        <v>30</v>
      </c>
      <c r="AX141" s="13" t="s">
        <v>73</v>
      </c>
      <c r="AY141" s="216" t="s">
        <v>147</v>
      </c>
    </row>
    <row r="142" spans="1:65" s="14" customFormat="1" x14ac:dyDescent="0.2">
      <c r="B142" s="217"/>
      <c r="C142" s="218"/>
      <c r="D142" s="207" t="s">
        <v>157</v>
      </c>
      <c r="E142" s="219" t="s">
        <v>1</v>
      </c>
      <c r="F142" s="220" t="s">
        <v>164</v>
      </c>
      <c r="G142" s="218"/>
      <c r="H142" s="221">
        <v>100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157</v>
      </c>
      <c r="AU142" s="227" t="s">
        <v>83</v>
      </c>
      <c r="AV142" s="14" t="s">
        <v>155</v>
      </c>
      <c r="AW142" s="14" t="s">
        <v>30</v>
      </c>
      <c r="AX142" s="14" t="s">
        <v>81</v>
      </c>
      <c r="AY142" s="227" t="s">
        <v>147</v>
      </c>
    </row>
    <row r="143" spans="1:65" s="2" customFormat="1" ht="114.95" customHeight="1" x14ac:dyDescent="0.2">
      <c r="A143" s="34"/>
      <c r="B143" s="35"/>
      <c r="C143" s="192" t="s">
        <v>148</v>
      </c>
      <c r="D143" s="192" t="s">
        <v>150</v>
      </c>
      <c r="E143" s="193" t="s">
        <v>208</v>
      </c>
      <c r="F143" s="194" t="s">
        <v>209</v>
      </c>
      <c r="G143" s="195" t="s">
        <v>185</v>
      </c>
      <c r="H143" s="196">
        <v>2500</v>
      </c>
      <c r="I143" s="197"/>
      <c r="J143" s="198">
        <f>ROUND(I143*H143,2)</f>
        <v>0</v>
      </c>
      <c r="K143" s="194" t="s">
        <v>154</v>
      </c>
      <c r="L143" s="39"/>
      <c r="M143" s="199" t="s">
        <v>1</v>
      </c>
      <c r="N143" s="200" t="s">
        <v>38</v>
      </c>
      <c r="O143" s="7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155</v>
      </c>
      <c r="AT143" s="203" t="s">
        <v>150</v>
      </c>
      <c r="AU143" s="203" t="s">
        <v>83</v>
      </c>
      <c r="AY143" s="17" t="s">
        <v>147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81</v>
      </c>
      <c r="BK143" s="204">
        <f>ROUND(I143*H143,2)</f>
        <v>0</v>
      </c>
      <c r="BL143" s="17" t="s">
        <v>155</v>
      </c>
      <c r="BM143" s="203" t="s">
        <v>435</v>
      </c>
    </row>
    <row r="144" spans="1:65" s="13" customFormat="1" x14ac:dyDescent="0.2">
      <c r="B144" s="205"/>
      <c r="C144" s="206"/>
      <c r="D144" s="207" t="s">
        <v>157</v>
      </c>
      <c r="E144" s="208" t="s">
        <v>1</v>
      </c>
      <c r="F144" s="209" t="s">
        <v>436</v>
      </c>
      <c r="G144" s="206"/>
      <c r="H144" s="210">
        <v>2500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83</v>
      </c>
      <c r="AV144" s="13" t="s">
        <v>83</v>
      </c>
      <c r="AW144" s="13" t="s">
        <v>30</v>
      </c>
      <c r="AX144" s="13" t="s">
        <v>73</v>
      </c>
      <c r="AY144" s="216" t="s">
        <v>147</v>
      </c>
    </row>
    <row r="145" spans="1:65" s="14" customFormat="1" x14ac:dyDescent="0.2">
      <c r="B145" s="217"/>
      <c r="C145" s="218"/>
      <c r="D145" s="207" t="s">
        <v>157</v>
      </c>
      <c r="E145" s="219" t="s">
        <v>1</v>
      </c>
      <c r="F145" s="220" t="s">
        <v>164</v>
      </c>
      <c r="G145" s="218"/>
      <c r="H145" s="221">
        <v>2500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157</v>
      </c>
      <c r="AU145" s="227" t="s">
        <v>83</v>
      </c>
      <c r="AV145" s="14" t="s">
        <v>155</v>
      </c>
      <c r="AW145" s="14" t="s">
        <v>30</v>
      </c>
      <c r="AX145" s="14" t="s">
        <v>81</v>
      </c>
      <c r="AY145" s="227" t="s">
        <v>147</v>
      </c>
    </row>
    <row r="146" spans="1:65" s="2" customFormat="1" ht="101.25" customHeight="1" x14ac:dyDescent="0.2">
      <c r="A146" s="34"/>
      <c r="B146" s="35"/>
      <c r="C146" s="192" t="s">
        <v>190</v>
      </c>
      <c r="D146" s="192" t="s">
        <v>150</v>
      </c>
      <c r="E146" s="193" t="s">
        <v>437</v>
      </c>
      <c r="F146" s="194" t="s">
        <v>438</v>
      </c>
      <c r="G146" s="195" t="s">
        <v>185</v>
      </c>
      <c r="H146" s="196">
        <v>1000</v>
      </c>
      <c r="I146" s="197"/>
      <c r="J146" s="198">
        <f>ROUND(I146*H146,2)</f>
        <v>0</v>
      </c>
      <c r="K146" s="194" t="s">
        <v>154</v>
      </c>
      <c r="L146" s="39"/>
      <c r="M146" s="199" t="s">
        <v>1</v>
      </c>
      <c r="N146" s="200" t="s">
        <v>38</v>
      </c>
      <c r="O146" s="7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155</v>
      </c>
      <c r="AT146" s="203" t="s">
        <v>150</v>
      </c>
      <c r="AU146" s="203" t="s">
        <v>83</v>
      </c>
      <c r="AY146" s="17" t="s">
        <v>147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81</v>
      </c>
      <c r="BK146" s="204">
        <f>ROUND(I146*H146,2)</f>
        <v>0</v>
      </c>
      <c r="BL146" s="17" t="s">
        <v>155</v>
      </c>
      <c r="BM146" s="203" t="s">
        <v>439</v>
      </c>
    </row>
    <row r="147" spans="1:65" s="13" customFormat="1" x14ac:dyDescent="0.2">
      <c r="B147" s="205"/>
      <c r="C147" s="206"/>
      <c r="D147" s="207" t="s">
        <v>157</v>
      </c>
      <c r="E147" s="208" t="s">
        <v>1</v>
      </c>
      <c r="F147" s="209" t="s">
        <v>440</v>
      </c>
      <c r="G147" s="206"/>
      <c r="H147" s="210">
        <v>1000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157</v>
      </c>
      <c r="AU147" s="216" t="s">
        <v>83</v>
      </c>
      <c r="AV147" s="13" t="s">
        <v>83</v>
      </c>
      <c r="AW147" s="13" t="s">
        <v>30</v>
      </c>
      <c r="AX147" s="13" t="s">
        <v>73</v>
      </c>
      <c r="AY147" s="216" t="s">
        <v>147</v>
      </c>
    </row>
    <row r="148" spans="1:65" s="14" customFormat="1" x14ac:dyDescent="0.2">
      <c r="B148" s="217"/>
      <c r="C148" s="218"/>
      <c r="D148" s="207" t="s">
        <v>157</v>
      </c>
      <c r="E148" s="219" t="s">
        <v>1</v>
      </c>
      <c r="F148" s="220" t="s">
        <v>164</v>
      </c>
      <c r="G148" s="218"/>
      <c r="H148" s="221">
        <v>1000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157</v>
      </c>
      <c r="AU148" s="227" t="s">
        <v>83</v>
      </c>
      <c r="AV148" s="14" t="s">
        <v>155</v>
      </c>
      <c r="AW148" s="14" t="s">
        <v>30</v>
      </c>
      <c r="AX148" s="14" t="s">
        <v>81</v>
      </c>
      <c r="AY148" s="227" t="s">
        <v>147</v>
      </c>
    </row>
    <row r="149" spans="1:65" s="2" customFormat="1" ht="49.15" customHeight="1" x14ac:dyDescent="0.2">
      <c r="A149" s="34"/>
      <c r="B149" s="35"/>
      <c r="C149" s="192" t="s">
        <v>198</v>
      </c>
      <c r="D149" s="192" t="s">
        <v>150</v>
      </c>
      <c r="E149" s="193" t="s">
        <v>441</v>
      </c>
      <c r="F149" s="194" t="s">
        <v>442</v>
      </c>
      <c r="G149" s="195" t="s">
        <v>193</v>
      </c>
      <c r="H149" s="196">
        <v>10</v>
      </c>
      <c r="I149" s="197"/>
      <c r="J149" s="198">
        <f>ROUND(I149*H149,2)</f>
        <v>0</v>
      </c>
      <c r="K149" s="194" t="s">
        <v>154</v>
      </c>
      <c r="L149" s="39"/>
      <c r="M149" s="199" t="s">
        <v>1</v>
      </c>
      <c r="N149" s="200" t="s">
        <v>38</v>
      </c>
      <c r="O149" s="7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155</v>
      </c>
      <c r="AT149" s="203" t="s">
        <v>150</v>
      </c>
      <c r="AU149" s="203" t="s">
        <v>83</v>
      </c>
      <c r="AY149" s="17" t="s">
        <v>147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81</v>
      </c>
      <c r="BK149" s="204">
        <f>ROUND(I149*H149,2)</f>
        <v>0</v>
      </c>
      <c r="BL149" s="17" t="s">
        <v>155</v>
      </c>
      <c r="BM149" s="203" t="s">
        <v>443</v>
      </c>
    </row>
    <row r="150" spans="1:65" s="13" customFormat="1" x14ac:dyDescent="0.2">
      <c r="B150" s="205"/>
      <c r="C150" s="206"/>
      <c r="D150" s="207" t="s">
        <v>157</v>
      </c>
      <c r="E150" s="208" t="s">
        <v>1</v>
      </c>
      <c r="F150" s="209" t="s">
        <v>213</v>
      </c>
      <c r="G150" s="206"/>
      <c r="H150" s="210">
        <v>10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83</v>
      </c>
      <c r="AV150" s="13" t="s">
        <v>83</v>
      </c>
      <c r="AW150" s="13" t="s">
        <v>30</v>
      </c>
      <c r="AX150" s="13" t="s">
        <v>73</v>
      </c>
      <c r="AY150" s="216" t="s">
        <v>147</v>
      </c>
    </row>
    <row r="151" spans="1:65" s="14" customFormat="1" x14ac:dyDescent="0.2">
      <c r="B151" s="217"/>
      <c r="C151" s="218"/>
      <c r="D151" s="207" t="s">
        <v>157</v>
      </c>
      <c r="E151" s="219" t="s">
        <v>1</v>
      </c>
      <c r="F151" s="220" t="s">
        <v>164</v>
      </c>
      <c r="G151" s="218"/>
      <c r="H151" s="221">
        <v>10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157</v>
      </c>
      <c r="AU151" s="227" t="s">
        <v>83</v>
      </c>
      <c r="AV151" s="14" t="s">
        <v>155</v>
      </c>
      <c r="AW151" s="14" t="s">
        <v>30</v>
      </c>
      <c r="AX151" s="14" t="s">
        <v>81</v>
      </c>
      <c r="AY151" s="227" t="s">
        <v>147</v>
      </c>
    </row>
    <row r="152" spans="1:65" s="2" customFormat="1" ht="49.15" customHeight="1" x14ac:dyDescent="0.2">
      <c r="A152" s="34"/>
      <c r="B152" s="35"/>
      <c r="C152" s="192" t="s">
        <v>180</v>
      </c>
      <c r="D152" s="192" t="s">
        <v>150</v>
      </c>
      <c r="E152" s="193" t="s">
        <v>444</v>
      </c>
      <c r="F152" s="194" t="s">
        <v>445</v>
      </c>
      <c r="G152" s="195" t="s">
        <v>193</v>
      </c>
      <c r="H152" s="196">
        <v>198</v>
      </c>
      <c r="I152" s="197"/>
      <c r="J152" s="198">
        <f>ROUND(I152*H152,2)</f>
        <v>0</v>
      </c>
      <c r="K152" s="194" t="s">
        <v>154</v>
      </c>
      <c r="L152" s="39"/>
      <c r="M152" s="199" t="s">
        <v>1</v>
      </c>
      <c r="N152" s="200" t="s">
        <v>38</v>
      </c>
      <c r="O152" s="71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155</v>
      </c>
      <c r="AT152" s="203" t="s">
        <v>150</v>
      </c>
      <c r="AU152" s="203" t="s">
        <v>83</v>
      </c>
      <c r="AY152" s="17" t="s">
        <v>147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81</v>
      </c>
      <c r="BK152" s="204">
        <f>ROUND(I152*H152,2)</f>
        <v>0</v>
      </c>
      <c r="BL152" s="17" t="s">
        <v>155</v>
      </c>
      <c r="BM152" s="203" t="s">
        <v>446</v>
      </c>
    </row>
    <row r="153" spans="1:65" s="13" customFormat="1" x14ac:dyDescent="0.2">
      <c r="B153" s="205"/>
      <c r="C153" s="206"/>
      <c r="D153" s="207" t="s">
        <v>157</v>
      </c>
      <c r="E153" s="208" t="s">
        <v>1</v>
      </c>
      <c r="F153" s="209" t="s">
        <v>447</v>
      </c>
      <c r="G153" s="206"/>
      <c r="H153" s="210">
        <v>198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157</v>
      </c>
      <c r="AU153" s="216" t="s">
        <v>83</v>
      </c>
      <c r="AV153" s="13" t="s">
        <v>83</v>
      </c>
      <c r="AW153" s="13" t="s">
        <v>30</v>
      </c>
      <c r="AX153" s="13" t="s">
        <v>73</v>
      </c>
      <c r="AY153" s="216" t="s">
        <v>147</v>
      </c>
    </row>
    <row r="154" spans="1:65" s="14" customFormat="1" x14ac:dyDescent="0.2">
      <c r="B154" s="217"/>
      <c r="C154" s="218"/>
      <c r="D154" s="207" t="s">
        <v>157</v>
      </c>
      <c r="E154" s="219" t="s">
        <v>1</v>
      </c>
      <c r="F154" s="220" t="s">
        <v>164</v>
      </c>
      <c r="G154" s="218"/>
      <c r="H154" s="221">
        <v>198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157</v>
      </c>
      <c r="AU154" s="227" t="s">
        <v>83</v>
      </c>
      <c r="AV154" s="14" t="s">
        <v>155</v>
      </c>
      <c r="AW154" s="14" t="s">
        <v>30</v>
      </c>
      <c r="AX154" s="14" t="s">
        <v>81</v>
      </c>
      <c r="AY154" s="227" t="s">
        <v>147</v>
      </c>
    </row>
    <row r="155" spans="1:65" s="2" customFormat="1" ht="78" customHeight="1" x14ac:dyDescent="0.2">
      <c r="A155" s="34"/>
      <c r="B155" s="35"/>
      <c r="C155" s="192" t="s">
        <v>207</v>
      </c>
      <c r="D155" s="192" t="s">
        <v>150</v>
      </c>
      <c r="E155" s="193" t="s">
        <v>448</v>
      </c>
      <c r="F155" s="194" t="s">
        <v>449</v>
      </c>
      <c r="G155" s="195" t="s">
        <v>450</v>
      </c>
      <c r="H155" s="196">
        <v>1640</v>
      </c>
      <c r="I155" s="197"/>
      <c r="J155" s="198">
        <f>ROUND(I155*H155,2)</f>
        <v>0</v>
      </c>
      <c r="K155" s="194" t="s">
        <v>154</v>
      </c>
      <c r="L155" s="39"/>
      <c r="M155" s="199" t="s">
        <v>1</v>
      </c>
      <c r="N155" s="200" t="s">
        <v>38</v>
      </c>
      <c r="O155" s="7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155</v>
      </c>
      <c r="AT155" s="203" t="s">
        <v>150</v>
      </c>
      <c r="AU155" s="203" t="s">
        <v>83</v>
      </c>
      <c r="AY155" s="17" t="s">
        <v>147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81</v>
      </c>
      <c r="BK155" s="204">
        <f>ROUND(I155*H155,2)</f>
        <v>0</v>
      </c>
      <c r="BL155" s="17" t="s">
        <v>155</v>
      </c>
      <c r="BM155" s="203" t="s">
        <v>451</v>
      </c>
    </row>
    <row r="156" spans="1:65" s="13" customFormat="1" x14ac:dyDescent="0.2">
      <c r="B156" s="205"/>
      <c r="C156" s="206"/>
      <c r="D156" s="207" t="s">
        <v>157</v>
      </c>
      <c r="E156" s="208" t="s">
        <v>1</v>
      </c>
      <c r="F156" s="209" t="s">
        <v>452</v>
      </c>
      <c r="G156" s="206"/>
      <c r="H156" s="210">
        <v>1640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157</v>
      </c>
      <c r="AU156" s="216" t="s">
        <v>83</v>
      </c>
      <c r="AV156" s="13" t="s">
        <v>83</v>
      </c>
      <c r="AW156" s="13" t="s">
        <v>30</v>
      </c>
      <c r="AX156" s="13" t="s">
        <v>73</v>
      </c>
      <c r="AY156" s="216" t="s">
        <v>147</v>
      </c>
    </row>
    <row r="157" spans="1:65" s="14" customFormat="1" x14ac:dyDescent="0.2">
      <c r="B157" s="217"/>
      <c r="C157" s="218"/>
      <c r="D157" s="207" t="s">
        <v>157</v>
      </c>
      <c r="E157" s="219" t="s">
        <v>1</v>
      </c>
      <c r="F157" s="220" t="s">
        <v>164</v>
      </c>
      <c r="G157" s="218"/>
      <c r="H157" s="221">
        <v>1640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157</v>
      </c>
      <c r="AU157" s="227" t="s">
        <v>83</v>
      </c>
      <c r="AV157" s="14" t="s">
        <v>155</v>
      </c>
      <c r="AW157" s="14" t="s">
        <v>30</v>
      </c>
      <c r="AX157" s="14" t="s">
        <v>81</v>
      </c>
      <c r="AY157" s="227" t="s">
        <v>147</v>
      </c>
    </row>
    <row r="158" spans="1:65" s="2" customFormat="1" ht="134.25" customHeight="1" x14ac:dyDescent="0.2">
      <c r="A158" s="34"/>
      <c r="B158" s="35"/>
      <c r="C158" s="192" t="s">
        <v>213</v>
      </c>
      <c r="D158" s="192" t="s">
        <v>150</v>
      </c>
      <c r="E158" s="193" t="s">
        <v>214</v>
      </c>
      <c r="F158" s="194" t="s">
        <v>215</v>
      </c>
      <c r="G158" s="195" t="s">
        <v>216</v>
      </c>
      <c r="H158" s="196">
        <v>3.5</v>
      </c>
      <c r="I158" s="197"/>
      <c r="J158" s="198">
        <f>ROUND(I158*H158,2)</f>
        <v>0</v>
      </c>
      <c r="K158" s="194" t="s">
        <v>154</v>
      </c>
      <c r="L158" s="39"/>
      <c r="M158" s="199" t="s">
        <v>1</v>
      </c>
      <c r="N158" s="200" t="s">
        <v>38</v>
      </c>
      <c r="O158" s="7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155</v>
      </c>
      <c r="AT158" s="203" t="s">
        <v>150</v>
      </c>
      <c r="AU158" s="203" t="s">
        <v>83</v>
      </c>
      <c r="AY158" s="17" t="s">
        <v>147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81</v>
      </c>
      <c r="BK158" s="204">
        <f>ROUND(I158*H158,2)</f>
        <v>0</v>
      </c>
      <c r="BL158" s="17" t="s">
        <v>155</v>
      </c>
      <c r="BM158" s="203" t="s">
        <v>453</v>
      </c>
    </row>
    <row r="159" spans="1:65" s="13" customFormat="1" x14ac:dyDescent="0.2">
      <c r="B159" s="205"/>
      <c r="C159" s="206"/>
      <c r="D159" s="207" t="s">
        <v>157</v>
      </c>
      <c r="E159" s="208" t="s">
        <v>1</v>
      </c>
      <c r="F159" s="209" t="s">
        <v>454</v>
      </c>
      <c r="G159" s="206"/>
      <c r="H159" s="210">
        <v>3.5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157</v>
      </c>
      <c r="AU159" s="216" t="s">
        <v>83</v>
      </c>
      <c r="AV159" s="13" t="s">
        <v>83</v>
      </c>
      <c r="AW159" s="13" t="s">
        <v>30</v>
      </c>
      <c r="AX159" s="13" t="s">
        <v>73</v>
      </c>
      <c r="AY159" s="216" t="s">
        <v>147</v>
      </c>
    </row>
    <row r="160" spans="1:65" s="14" customFormat="1" x14ac:dyDescent="0.2">
      <c r="B160" s="217"/>
      <c r="C160" s="218"/>
      <c r="D160" s="207" t="s">
        <v>157</v>
      </c>
      <c r="E160" s="219" t="s">
        <v>1</v>
      </c>
      <c r="F160" s="220" t="s">
        <v>164</v>
      </c>
      <c r="G160" s="218"/>
      <c r="H160" s="221">
        <v>3.5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157</v>
      </c>
      <c r="AU160" s="227" t="s">
        <v>83</v>
      </c>
      <c r="AV160" s="14" t="s">
        <v>155</v>
      </c>
      <c r="AW160" s="14" t="s">
        <v>30</v>
      </c>
      <c r="AX160" s="14" t="s">
        <v>81</v>
      </c>
      <c r="AY160" s="227" t="s">
        <v>147</v>
      </c>
    </row>
    <row r="161" spans="1:65" s="2" customFormat="1" ht="114.95" customHeight="1" x14ac:dyDescent="0.2">
      <c r="A161" s="34"/>
      <c r="B161" s="35"/>
      <c r="C161" s="192" t="s">
        <v>219</v>
      </c>
      <c r="D161" s="192" t="s">
        <v>150</v>
      </c>
      <c r="E161" s="193" t="s">
        <v>220</v>
      </c>
      <c r="F161" s="194" t="s">
        <v>221</v>
      </c>
      <c r="G161" s="195" t="s">
        <v>222</v>
      </c>
      <c r="H161" s="196">
        <v>62</v>
      </c>
      <c r="I161" s="197"/>
      <c r="J161" s="198">
        <f>ROUND(I161*H161,2)</f>
        <v>0</v>
      </c>
      <c r="K161" s="194" t="s">
        <v>154</v>
      </c>
      <c r="L161" s="39"/>
      <c r="M161" s="199" t="s">
        <v>1</v>
      </c>
      <c r="N161" s="200" t="s">
        <v>38</v>
      </c>
      <c r="O161" s="7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155</v>
      </c>
      <c r="AT161" s="203" t="s">
        <v>150</v>
      </c>
      <c r="AU161" s="203" t="s">
        <v>83</v>
      </c>
      <c r="AY161" s="17" t="s">
        <v>147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81</v>
      </c>
      <c r="BK161" s="204">
        <f>ROUND(I161*H161,2)</f>
        <v>0</v>
      </c>
      <c r="BL161" s="17" t="s">
        <v>155</v>
      </c>
      <c r="BM161" s="203" t="s">
        <v>455</v>
      </c>
    </row>
    <row r="162" spans="1:65" s="15" customFormat="1" x14ac:dyDescent="0.2">
      <c r="B162" s="238"/>
      <c r="C162" s="239"/>
      <c r="D162" s="207" t="s">
        <v>157</v>
      </c>
      <c r="E162" s="240" t="s">
        <v>1</v>
      </c>
      <c r="F162" s="241" t="s">
        <v>456</v>
      </c>
      <c r="G162" s="239"/>
      <c r="H162" s="240" t="s">
        <v>1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157</v>
      </c>
      <c r="AU162" s="247" t="s">
        <v>83</v>
      </c>
      <c r="AV162" s="15" t="s">
        <v>81</v>
      </c>
      <c r="AW162" s="15" t="s">
        <v>30</v>
      </c>
      <c r="AX162" s="15" t="s">
        <v>73</v>
      </c>
      <c r="AY162" s="247" t="s">
        <v>147</v>
      </c>
    </row>
    <row r="163" spans="1:65" s="13" customFormat="1" x14ac:dyDescent="0.2">
      <c r="B163" s="205"/>
      <c r="C163" s="206"/>
      <c r="D163" s="207" t="s">
        <v>157</v>
      </c>
      <c r="E163" s="208" t="s">
        <v>1</v>
      </c>
      <c r="F163" s="209" t="s">
        <v>297</v>
      </c>
      <c r="G163" s="206"/>
      <c r="H163" s="210">
        <v>62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157</v>
      </c>
      <c r="AU163" s="216" t="s">
        <v>83</v>
      </c>
      <c r="AV163" s="13" t="s">
        <v>83</v>
      </c>
      <c r="AW163" s="13" t="s">
        <v>30</v>
      </c>
      <c r="AX163" s="13" t="s">
        <v>73</v>
      </c>
      <c r="AY163" s="216" t="s">
        <v>147</v>
      </c>
    </row>
    <row r="164" spans="1:65" s="14" customFormat="1" x14ac:dyDescent="0.2">
      <c r="B164" s="217"/>
      <c r="C164" s="218"/>
      <c r="D164" s="207" t="s">
        <v>157</v>
      </c>
      <c r="E164" s="219" t="s">
        <v>1</v>
      </c>
      <c r="F164" s="220" t="s">
        <v>164</v>
      </c>
      <c r="G164" s="218"/>
      <c r="H164" s="221">
        <v>62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157</v>
      </c>
      <c r="AU164" s="227" t="s">
        <v>83</v>
      </c>
      <c r="AV164" s="14" t="s">
        <v>155</v>
      </c>
      <c r="AW164" s="14" t="s">
        <v>30</v>
      </c>
      <c r="AX164" s="14" t="s">
        <v>81</v>
      </c>
      <c r="AY164" s="227" t="s">
        <v>147</v>
      </c>
    </row>
    <row r="165" spans="1:65" s="2" customFormat="1" ht="101.25" customHeight="1" x14ac:dyDescent="0.2">
      <c r="A165" s="34"/>
      <c r="B165" s="35"/>
      <c r="C165" s="192" t="s">
        <v>225</v>
      </c>
      <c r="D165" s="192" t="s">
        <v>150</v>
      </c>
      <c r="E165" s="193" t="s">
        <v>226</v>
      </c>
      <c r="F165" s="194" t="s">
        <v>227</v>
      </c>
      <c r="G165" s="195" t="s">
        <v>185</v>
      </c>
      <c r="H165" s="196">
        <v>3500</v>
      </c>
      <c r="I165" s="197"/>
      <c r="J165" s="198">
        <f>ROUND(I165*H165,2)</f>
        <v>0</v>
      </c>
      <c r="K165" s="194" t="s">
        <v>154</v>
      </c>
      <c r="L165" s="39"/>
      <c r="M165" s="199" t="s">
        <v>1</v>
      </c>
      <c r="N165" s="200" t="s">
        <v>38</v>
      </c>
      <c r="O165" s="71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155</v>
      </c>
      <c r="AT165" s="203" t="s">
        <v>150</v>
      </c>
      <c r="AU165" s="203" t="s">
        <v>83</v>
      </c>
      <c r="AY165" s="17" t="s">
        <v>147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81</v>
      </c>
      <c r="BK165" s="204">
        <f>ROUND(I165*H165,2)</f>
        <v>0</v>
      </c>
      <c r="BL165" s="17" t="s">
        <v>155</v>
      </c>
      <c r="BM165" s="203" t="s">
        <v>457</v>
      </c>
    </row>
    <row r="166" spans="1:65" s="13" customFormat="1" x14ac:dyDescent="0.2">
      <c r="B166" s="205"/>
      <c r="C166" s="206"/>
      <c r="D166" s="207" t="s">
        <v>157</v>
      </c>
      <c r="E166" s="208" t="s">
        <v>1</v>
      </c>
      <c r="F166" s="209" t="s">
        <v>458</v>
      </c>
      <c r="G166" s="206"/>
      <c r="H166" s="210">
        <v>3500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83</v>
      </c>
      <c r="AV166" s="13" t="s">
        <v>83</v>
      </c>
      <c r="AW166" s="13" t="s">
        <v>30</v>
      </c>
      <c r="AX166" s="13" t="s">
        <v>73</v>
      </c>
      <c r="AY166" s="216" t="s">
        <v>147</v>
      </c>
    </row>
    <row r="167" spans="1:65" s="14" customFormat="1" x14ac:dyDescent="0.2">
      <c r="B167" s="217"/>
      <c r="C167" s="218"/>
      <c r="D167" s="207" t="s">
        <v>157</v>
      </c>
      <c r="E167" s="219" t="s">
        <v>1</v>
      </c>
      <c r="F167" s="220" t="s">
        <v>164</v>
      </c>
      <c r="G167" s="218"/>
      <c r="H167" s="221">
        <v>3500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157</v>
      </c>
      <c r="AU167" s="227" t="s">
        <v>83</v>
      </c>
      <c r="AV167" s="14" t="s">
        <v>155</v>
      </c>
      <c r="AW167" s="14" t="s">
        <v>30</v>
      </c>
      <c r="AX167" s="14" t="s">
        <v>81</v>
      </c>
      <c r="AY167" s="227" t="s">
        <v>147</v>
      </c>
    </row>
    <row r="168" spans="1:65" s="2" customFormat="1" ht="78" customHeight="1" x14ac:dyDescent="0.2">
      <c r="A168" s="34"/>
      <c r="B168" s="35"/>
      <c r="C168" s="192" t="s">
        <v>230</v>
      </c>
      <c r="D168" s="192" t="s">
        <v>150</v>
      </c>
      <c r="E168" s="193" t="s">
        <v>231</v>
      </c>
      <c r="F168" s="194" t="s">
        <v>232</v>
      </c>
      <c r="G168" s="195" t="s">
        <v>168</v>
      </c>
      <c r="H168" s="196">
        <v>871</v>
      </c>
      <c r="I168" s="197"/>
      <c r="J168" s="198">
        <f>ROUND(I168*H168,2)</f>
        <v>0</v>
      </c>
      <c r="K168" s="194" t="s">
        <v>154</v>
      </c>
      <c r="L168" s="39"/>
      <c r="M168" s="199" t="s">
        <v>1</v>
      </c>
      <c r="N168" s="200" t="s">
        <v>38</v>
      </c>
      <c r="O168" s="7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155</v>
      </c>
      <c r="AT168" s="203" t="s">
        <v>150</v>
      </c>
      <c r="AU168" s="203" t="s">
        <v>83</v>
      </c>
      <c r="AY168" s="17" t="s">
        <v>147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81</v>
      </c>
      <c r="BK168" s="204">
        <f>ROUND(I168*H168,2)</f>
        <v>0</v>
      </c>
      <c r="BL168" s="17" t="s">
        <v>155</v>
      </c>
      <c r="BM168" s="203" t="s">
        <v>459</v>
      </c>
    </row>
    <row r="169" spans="1:65" s="13" customFormat="1" x14ac:dyDescent="0.2">
      <c r="B169" s="205"/>
      <c r="C169" s="206"/>
      <c r="D169" s="207" t="s">
        <v>157</v>
      </c>
      <c r="E169" s="208" t="s">
        <v>1</v>
      </c>
      <c r="F169" s="209" t="s">
        <v>460</v>
      </c>
      <c r="G169" s="206"/>
      <c r="H169" s="210">
        <v>6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157</v>
      </c>
      <c r="AU169" s="216" t="s">
        <v>83</v>
      </c>
      <c r="AV169" s="13" t="s">
        <v>83</v>
      </c>
      <c r="AW169" s="13" t="s">
        <v>30</v>
      </c>
      <c r="AX169" s="13" t="s">
        <v>73</v>
      </c>
      <c r="AY169" s="216" t="s">
        <v>147</v>
      </c>
    </row>
    <row r="170" spans="1:65" s="13" customFormat="1" x14ac:dyDescent="0.2">
      <c r="B170" s="205"/>
      <c r="C170" s="206"/>
      <c r="D170" s="207" t="s">
        <v>157</v>
      </c>
      <c r="E170" s="208" t="s">
        <v>1</v>
      </c>
      <c r="F170" s="209" t="s">
        <v>461</v>
      </c>
      <c r="G170" s="206"/>
      <c r="H170" s="210">
        <v>115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157</v>
      </c>
      <c r="AU170" s="216" t="s">
        <v>83</v>
      </c>
      <c r="AV170" s="13" t="s">
        <v>83</v>
      </c>
      <c r="AW170" s="13" t="s">
        <v>30</v>
      </c>
      <c r="AX170" s="13" t="s">
        <v>73</v>
      </c>
      <c r="AY170" s="216" t="s">
        <v>147</v>
      </c>
    </row>
    <row r="171" spans="1:65" s="13" customFormat="1" x14ac:dyDescent="0.2">
      <c r="B171" s="205"/>
      <c r="C171" s="206"/>
      <c r="D171" s="207" t="s">
        <v>157</v>
      </c>
      <c r="E171" s="208" t="s">
        <v>1</v>
      </c>
      <c r="F171" s="209" t="s">
        <v>462</v>
      </c>
      <c r="G171" s="206"/>
      <c r="H171" s="210">
        <v>210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157</v>
      </c>
      <c r="AU171" s="216" t="s">
        <v>83</v>
      </c>
      <c r="AV171" s="13" t="s">
        <v>83</v>
      </c>
      <c r="AW171" s="13" t="s">
        <v>30</v>
      </c>
      <c r="AX171" s="13" t="s">
        <v>73</v>
      </c>
      <c r="AY171" s="216" t="s">
        <v>147</v>
      </c>
    </row>
    <row r="172" spans="1:65" s="13" customFormat="1" x14ac:dyDescent="0.2">
      <c r="B172" s="205"/>
      <c r="C172" s="206"/>
      <c r="D172" s="207" t="s">
        <v>157</v>
      </c>
      <c r="E172" s="208" t="s">
        <v>1</v>
      </c>
      <c r="F172" s="209" t="s">
        <v>463</v>
      </c>
      <c r="G172" s="206"/>
      <c r="H172" s="210">
        <v>100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83</v>
      </c>
      <c r="AV172" s="13" t="s">
        <v>83</v>
      </c>
      <c r="AW172" s="13" t="s">
        <v>30</v>
      </c>
      <c r="AX172" s="13" t="s">
        <v>73</v>
      </c>
      <c r="AY172" s="216" t="s">
        <v>147</v>
      </c>
    </row>
    <row r="173" spans="1:65" s="13" customFormat="1" x14ac:dyDescent="0.2">
      <c r="B173" s="205"/>
      <c r="C173" s="206"/>
      <c r="D173" s="207" t="s">
        <v>157</v>
      </c>
      <c r="E173" s="208" t="s">
        <v>1</v>
      </c>
      <c r="F173" s="209" t="s">
        <v>464</v>
      </c>
      <c r="G173" s="206"/>
      <c r="H173" s="210">
        <v>180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157</v>
      </c>
      <c r="AU173" s="216" t="s">
        <v>83</v>
      </c>
      <c r="AV173" s="13" t="s">
        <v>83</v>
      </c>
      <c r="AW173" s="13" t="s">
        <v>30</v>
      </c>
      <c r="AX173" s="13" t="s">
        <v>73</v>
      </c>
      <c r="AY173" s="216" t="s">
        <v>147</v>
      </c>
    </row>
    <row r="174" spans="1:65" s="13" customFormat="1" x14ac:dyDescent="0.2">
      <c r="B174" s="205"/>
      <c r="C174" s="206"/>
      <c r="D174" s="207" t="s">
        <v>157</v>
      </c>
      <c r="E174" s="208" t="s">
        <v>1</v>
      </c>
      <c r="F174" s="209" t="s">
        <v>465</v>
      </c>
      <c r="G174" s="206"/>
      <c r="H174" s="210">
        <v>260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157</v>
      </c>
      <c r="AU174" s="216" t="s">
        <v>83</v>
      </c>
      <c r="AV174" s="13" t="s">
        <v>83</v>
      </c>
      <c r="AW174" s="13" t="s">
        <v>30</v>
      </c>
      <c r="AX174" s="13" t="s">
        <v>73</v>
      </c>
      <c r="AY174" s="216" t="s">
        <v>147</v>
      </c>
    </row>
    <row r="175" spans="1:65" s="14" customFormat="1" x14ac:dyDescent="0.2">
      <c r="B175" s="217"/>
      <c r="C175" s="218"/>
      <c r="D175" s="207" t="s">
        <v>157</v>
      </c>
      <c r="E175" s="219" t="s">
        <v>1</v>
      </c>
      <c r="F175" s="220" t="s">
        <v>164</v>
      </c>
      <c r="G175" s="218"/>
      <c r="H175" s="221">
        <v>871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157</v>
      </c>
      <c r="AU175" s="227" t="s">
        <v>83</v>
      </c>
      <c r="AV175" s="14" t="s">
        <v>155</v>
      </c>
      <c r="AW175" s="14" t="s">
        <v>30</v>
      </c>
      <c r="AX175" s="14" t="s">
        <v>81</v>
      </c>
      <c r="AY175" s="227" t="s">
        <v>147</v>
      </c>
    </row>
    <row r="176" spans="1:65" s="2" customFormat="1" ht="55.5" customHeight="1" x14ac:dyDescent="0.2">
      <c r="A176" s="34"/>
      <c r="B176" s="35"/>
      <c r="C176" s="192" t="s">
        <v>244</v>
      </c>
      <c r="D176" s="192" t="s">
        <v>150</v>
      </c>
      <c r="E176" s="193" t="s">
        <v>245</v>
      </c>
      <c r="F176" s="194" t="s">
        <v>246</v>
      </c>
      <c r="G176" s="195" t="s">
        <v>153</v>
      </c>
      <c r="H176" s="196">
        <v>750</v>
      </c>
      <c r="I176" s="197"/>
      <c r="J176" s="198">
        <f>ROUND(I176*H176,2)</f>
        <v>0</v>
      </c>
      <c r="K176" s="194" t="s">
        <v>154</v>
      </c>
      <c r="L176" s="39"/>
      <c r="M176" s="199" t="s">
        <v>1</v>
      </c>
      <c r="N176" s="200" t="s">
        <v>38</v>
      </c>
      <c r="O176" s="7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155</v>
      </c>
      <c r="AT176" s="203" t="s">
        <v>150</v>
      </c>
      <c r="AU176" s="203" t="s">
        <v>83</v>
      </c>
      <c r="AY176" s="17" t="s">
        <v>147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81</v>
      </c>
      <c r="BK176" s="204">
        <f>ROUND(I176*H176,2)</f>
        <v>0</v>
      </c>
      <c r="BL176" s="17" t="s">
        <v>155</v>
      </c>
      <c r="BM176" s="203" t="s">
        <v>466</v>
      </c>
    </row>
    <row r="177" spans="1:65" s="13" customFormat="1" x14ac:dyDescent="0.2">
      <c r="B177" s="205"/>
      <c r="C177" s="206"/>
      <c r="D177" s="207" t="s">
        <v>157</v>
      </c>
      <c r="E177" s="208" t="s">
        <v>1</v>
      </c>
      <c r="F177" s="209" t="s">
        <v>467</v>
      </c>
      <c r="G177" s="206"/>
      <c r="H177" s="210">
        <v>750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157</v>
      </c>
      <c r="AU177" s="216" t="s">
        <v>83</v>
      </c>
      <c r="AV177" s="13" t="s">
        <v>83</v>
      </c>
      <c r="AW177" s="13" t="s">
        <v>30</v>
      </c>
      <c r="AX177" s="13" t="s">
        <v>73</v>
      </c>
      <c r="AY177" s="216" t="s">
        <v>147</v>
      </c>
    </row>
    <row r="178" spans="1:65" s="14" customFormat="1" x14ac:dyDescent="0.2">
      <c r="B178" s="217"/>
      <c r="C178" s="218"/>
      <c r="D178" s="207" t="s">
        <v>157</v>
      </c>
      <c r="E178" s="219" t="s">
        <v>1</v>
      </c>
      <c r="F178" s="220" t="s">
        <v>164</v>
      </c>
      <c r="G178" s="218"/>
      <c r="H178" s="221">
        <v>750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157</v>
      </c>
      <c r="AU178" s="227" t="s">
        <v>83</v>
      </c>
      <c r="AV178" s="14" t="s">
        <v>155</v>
      </c>
      <c r="AW178" s="14" t="s">
        <v>30</v>
      </c>
      <c r="AX178" s="14" t="s">
        <v>81</v>
      </c>
      <c r="AY178" s="227" t="s">
        <v>147</v>
      </c>
    </row>
    <row r="179" spans="1:65" s="2" customFormat="1" ht="55.5" customHeight="1" x14ac:dyDescent="0.2">
      <c r="A179" s="34"/>
      <c r="B179" s="35"/>
      <c r="C179" s="192" t="s">
        <v>8</v>
      </c>
      <c r="D179" s="192" t="s">
        <v>150</v>
      </c>
      <c r="E179" s="193" t="s">
        <v>249</v>
      </c>
      <c r="F179" s="194" t="s">
        <v>250</v>
      </c>
      <c r="G179" s="195" t="s">
        <v>153</v>
      </c>
      <c r="H179" s="196">
        <v>300</v>
      </c>
      <c r="I179" s="197"/>
      <c r="J179" s="198">
        <f>ROUND(I179*H179,2)</f>
        <v>0</v>
      </c>
      <c r="K179" s="194" t="s">
        <v>154</v>
      </c>
      <c r="L179" s="39"/>
      <c r="M179" s="199" t="s">
        <v>1</v>
      </c>
      <c r="N179" s="200" t="s">
        <v>38</v>
      </c>
      <c r="O179" s="71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3" t="s">
        <v>155</v>
      </c>
      <c r="AT179" s="203" t="s">
        <v>150</v>
      </c>
      <c r="AU179" s="203" t="s">
        <v>83</v>
      </c>
      <c r="AY179" s="17" t="s">
        <v>147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7" t="s">
        <v>81</v>
      </c>
      <c r="BK179" s="204">
        <f>ROUND(I179*H179,2)</f>
        <v>0</v>
      </c>
      <c r="BL179" s="17" t="s">
        <v>155</v>
      </c>
      <c r="BM179" s="203" t="s">
        <v>468</v>
      </c>
    </row>
    <row r="180" spans="1:65" s="13" customFormat="1" x14ac:dyDescent="0.2">
      <c r="B180" s="205"/>
      <c r="C180" s="206"/>
      <c r="D180" s="207" t="s">
        <v>157</v>
      </c>
      <c r="E180" s="208" t="s">
        <v>1</v>
      </c>
      <c r="F180" s="209" t="s">
        <v>469</v>
      </c>
      <c r="G180" s="206"/>
      <c r="H180" s="210">
        <v>300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157</v>
      </c>
      <c r="AU180" s="216" t="s">
        <v>83</v>
      </c>
      <c r="AV180" s="13" t="s">
        <v>83</v>
      </c>
      <c r="AW180" s="13" t="s">
        <v>30</v>
      </c>
      <c r="AX180" s="13" t="s">
        <v>73</v>
      </c>
      <c r="AY180" s="216" t="s">
        <v>147</v>
      </c>
    </row>
    <row r="181" spans="1:65" s="14" customFormat="1" x14ac:dyDescent="0.2">
      <c r="B181" s="217"/>
      <c r="C181" s="218"/>
      <c r="D181" s="207" t="s">
        <v>157</v>
      </c>
      <c r="E181" s="219" t="s">
        <v>1</v>
      </c>
      <c r="F181" s="220" t="s">
        <v>164</v>
      </c>
      <c r="G181" s="218"/>
      <c r="H181" s="221">
        <v>300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157</v>
      </c>
      <c r="AU181" s="227" t="s">
        <v>83</v>
      </c>
      <c r="AV181" s="14" t="s">
        <v>155</v>
      </c>
      <c r="AW181" s="14" t="s">
        <v>30</v>
      </c>
      <c r="AX181" s="14" t="s">
        <v>81</v>
      </c>
      <c r="AY181" s="227" t="s">
        <v>147</v>
      </c>
    </row>
    <row r="182" spans="1:65" s="2" customFormat="1" ht="21.75" customHeight="1" x14ac:dyDescent="0.2">
      <c r="A182" s="34"/>
      <c r="B182" s="35"/>
      <c r="C182" s="228" t="s">
        <v>255</v>
      </c>
      <c r="D182" s="228" t="s">
        <v>176</v>
      </c>
      <c r="E182" s="229" t="s">
        <v>203</v>
      </c>
      <c r="F182" s="230" t="s">
        <v>204</v>
      </c>
      <c r="G182" s="231" t="s">
        <v>193</v>
      </c>
      <c r="H182" s="232">
        <v>5740</v>
      </c>
      <c r="I182" s="265"/>
      <c r="J182" s="234">
        <f>ROUND(I182*H182,2)</f>
        <v>0</v>
      </c>
      <c r="K182" s="230" t="s">
        <v>154</v>
      </c>
      <c r="L182" s="235"/>
      <c r="M182" s="236" t="s">
        <v>1</v>
      </c>
      <c r="N182" s="237" t="s">
        <v>38</v>
      </c>
      <c r="O182" s="71"/>
      <c r="P182" s="201">
        <f>O182*H182</f>
        <v>0</v>
      </c>
      <c r="Q182" s="201">
        <v>1.8000000000000001E-4</v>
      </c>
      <c r="R182" s="201">
        <f>Q182*H182</f>
        <v>1.0332000000000001</v>
      </c>
      <c r="S182" s="201">
        <v>0</v>
      </c>
      <c r="T182" s="20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180</v>
      </c>
      <c r="AT182" s="203" t="s">
        <v>176</v>
      </c>
      <c r="AU182" s="203" t="s">
        <v>83</v>
      </c>
      <c r="AY182" s="17" t="s">
        <v>147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81</v>
      </c>
      <c r="BK182" s="204">
        <f>ROUND(I182*H182,2)</f>
        <v>0</v>
      </c>
      <c r="BL182" s="17" t="s">
        <v>155</v>
      </c>
      <c r="BM182" s="203" t="s">
        <v>470</v>
      </c>
    </row>
    <row r="183" spans="1:65" s="15" customFormat="1" x14ac:dyDescent="0.2">
      <c r="B183" s="238"/>
      <c r="C183" s="239"/>
      <c r="D183" s="207" t="s">
        <v>157</v>
      </c>
      <c r="E183" s="240" t="s">
        <v>1</v>
      </c>
      <c r="F183" s="241" t="s">
        <v>195</v>
      </c>
      <c r="G183" s="239"/>
      <c r="H183" s="240" t="s">
        <v>1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AT183" s="247" t="s">
        <v>157</v>
      </c>
      <c r="AU183" s="247" t="s">
        <v>83</v>
      </c>
      <c r="AV183" s="15" t="s">
        <v>81</v>
      </c>
      <c r="AW183" s="15" t="s">
        <v>30</v>
      </c>
      <c r="AX183" s="15" t="s">
        <v>73</v>
      </c>
      <c r="AY183" s="247" t="s">
        <v>147</v>
      </c>
    </row>
    <row r="184" spans="1:65" s="13" customFormat="1" x14ac:dyDescent="0.2">
      <c r="B184" s="205"/>
      <c r="C184" s="206"/>
      <c r="D184" s="207" t="s">
        <v>157</v>
      </c>
      <c r="E184" s="208" t="s">
        <v>1</v>
      </c>
      <c r="F184" s="209" t="s">
        <v>471</v>
      </c>
      <c r="G184" s="206"/>
      <c r="H184" s="210">
        <v>5740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157</v>
      </c>
      <c r="AU184" s="216" t="s">
        <v>83</v>
      </c>
      <c r="AV184" s="13" t="s">
        <v>83</v>
      </c>
      <c r="AW184" s="13" t="s">
        <v>30</v>
      </c>
      <c r="AX184" s="13" t="s">
        <v>73</v>
      </c>
      <c r="AY184" s="216" t="s">
        <v>147</v>
      </c>
    </row>
    <row r="185" spans="1:65" s="14" customFormat="1" x14ac:dyDescent="0.2">
      <c r="B185" s="217"/>
      <c r="C185" s="218"/>
      <c r="D185" s="207" t="s">
        <v>157</v>
      </c>
      <c r="E185" s="219" t="s">
        <v>1</v>
      </c>
      <c r="F185" s="220" t="s">
        <v>164</v>
      </c>
      <c r="G185" s="218"/>
      <c r="H185" s="221">
        <v>5740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157</v>
      </c>
      <c r="AU185" s="227" t="s">
        <v>83</v>
      </c>
      <c r="AV185" s="14" t="s">
        <v>155</v>
      </c>
      <c r="AW185" s="14" t="s">
        <v>30</v>
      </c>
      <c r="AX185" s="14" t="s">
        <v>81</v>
      </c>
      <c r="AY185" s="227" t="s">
        <v>147</v>
      </c>
    </row>
    <row r="186" spans="1:65" s="2" customFormat="1" ht="24.2" customHeight="1" x14ac:dyDescent="0.2">
      <c r="A186" s="34"/>
      <c r="B186" s="35"/>
      <c r="C186" s="228" t="s">
        <v>378</v>
      </c>
      <c r="D186" s="228" t="s">
        <v>176</v>
      </c>
      <c r="E186" s="229" t="s">
        <v>199</v>
      </c>
      <c r="F186" s="230" t="s">
        <v>200</v>
      </c>
      <c r="G186" s="231" t="s">
        <v>193</v>
      </c>
      <c r="H186" s="232">
        <v>11480</v>
      </c>
      <c r="I186" s="233"/>
      <c r="J186" s="234">
        <f>ROUND(I186*H186,2)</f>
        <v>0</v>
      </c>
      <c r="K186" s="230" t="s">
        <v>154</v>
      </c>
      <c r="L186" s="235"/>
      <c r="M186" s="236" t="s">
        <v>1</v>
      </c>
      <c r="N186" s="237" t="s">
        <v>38</v>
      </c>
      <c r="O186" s="71"/>
      <c r="P186" s="201">
        <f>O186*H186</f>
        <v>0</v>
      </c>
      <c r="Q186" s="201">
        <v>1.23E-3</v>
      </c>
      <c r="R186" s="201">
        <f>Q186*H186</f>
        <v>14.1204</v>
      </c>
      <c r="S186" s="201">
        <v>0</v>
      </c>
      <c r="T186" s="20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180</v>
      </c>
      <c r="AT186" s="203" t="s">
        <v>176</v>
      </c>
      <c r="AU186" s="203" t="s">
        <v>83</v>
      </c>
      <c r="AY186" s="17" t="s">
        <v>147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81</v>
      </c>
      <c r="BK186" s="204">
        <f>ROUND(I186*H186,2)</f>
        <v>0</v>
      </c>
      <c r="BL186" s="17" t="s">
        <v>155</v>
      </c>
      <c r="BM186" s="203" t="s">
        <v>472</v>
      </c>
    </row>
    <row r="187" spans="1:65" s="13" customFormat="1" x14ac:dyDescent="0.2">
      <c r="B187" s="205"/>
      <c r="C187" s="206"/>
      <c r="D187" s="207" t="s">
        <v>157</v>
      </c>
      <c r="E187" s="208" t="s">
        <v>1</v>
      </c>
      <c r="F187" s="209" t="s">
        <v>473</v>
      </c>
      <c r="G187" s="206"/>
      <c r="H187" s="210">
        <v>11480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157</v>
      </c>
      <c r="AU187" s="216" t="s">
        <v>83</v>
      </c>
      <c r="AV187" s="13" t="s">
        <v>83</v>
      </c>
      <c r="AW187" s="13" t="s">
        <v>30</v>
      </c>
      <c r="AX187" s="13" t="s">
        <v>73</v>
      </c>
      <c r="AY187" s="216" t="s">
        <v>147</v>
      </c>
    </row>
    <row r="188" spans="1:65" s="14" customFormat="1" x14ac:dyDescent="0.2">
      <c r="B188" s="217"/>
      <c r="C188" s="218"/>
      <c r="D188" s="207" t="s">
        <v>157</v>
      </c>
      <c r="E188" s="219" t="s">
        <v>1</v>
      </c>
      <c r="F188" s="220" t="s">
        <v>164</v>
      </c>
      <c r="G188" s="218"/>
      <c r="H188" s="221">
        <v>11480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157</v>
      </c>
      <c r="AU188" s="227" t="s">
        <v>83</v>
      </c>
      <c r="AV188" s="14" t="s">
        <v>155</v>
      </c>
      <c r="AW188" s="14" t="s">
        <v>30</v>
      </c>
      <c r="AX188" s="14" t="s">
        <v>81</v>
      </c>
      <c r="AY188" s="227" t="s">
        <v>147</v>
      </c>
    </row>
    <row r="189" spans="1:65" s="2" customFormat="1" ht="16.5" customHeight="1" x14ac:dyDescent="0.2">
      <c r="A189" s="34"/>
      <c r="B189" s="35"/>
      <c r="C189" s="228" t="s">
        <v>383</v>
      </c>
      <c r="D189" s="228" t="s">
        <v>176</v>
      </c>
      <c r="E189" s="229" t="s">
        <v>474</v>
      </c>
      <c r="F189" s="230" t="s">
        <v>475</v>
      </c>
      <c r="G189" s="231" t="s">
        <v>185</v>
      </c>
      <c r="H189" s="232">
        <v>100</v>
      </c>
      <c r="I189" s="265"/>
      <c r="J189" s="234">
        <f>ROUND(I189*H189,2)</f>
        <v>0</v>
      </c>
      <c r="K189" s="230" t="s">
        <v>154</v>
      </c>
      <c r="L189" s="235"/>
      <c r="M189" s="236" t="s">
        <v>1</v>
      </c>
      <c r="N189" s="237" t="s">
        <v>38</v>
      </c>
      <c r="O189" s="71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180</v>
      </c>
      <c r="AT189" s="203" t="s">
        <v>176</v>
      </c>
      <c r="AU189" s="203" t="s">
        <v>83</v>
      </c>
      <c r="AY189" s="17" t="s">
        <v>147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81</v>
      </c>
      <c r="BK189" s="204">
        <f>ROUND(I189*H189,2)</f>
        <v>0</v>
      </c>
      <c r="BL189" s="17" t="s">
        <v>155</v>
      </c>
      <c r="BM189" s="203" t="s">
        <v>476</v>
      </c>
    </row>
    <row r="190" spans="1:65" s="15" customFormat="1" x14ac:dyDescent="0.2">
      <c r="B190" s="238"/>
      <c r="C190" s="239"/>
      <c r="D190" s="207" t="s">
        <v>157</v>
      </c>
      <c r="E190" s="240" t="s">
        <v>1</v>
      </c>
      <c r="F190" s="241" t="s">
        <v>195</v>
      </c>
      <c r="G190" s="239"/>
      <c r="H190" s="240" t="s">
        <v>1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AT190" s="247" t="s">
        <v>157</v>
      </c>
      <c r="AU190" s="247" t="s">
        <v>83</v>
      </c>
      <c r="AV190" s="15" t="s">
        <v>81</v>
      </c>
      <c r="AW190" s="15" t="s">
        <v>30</v>
      </c>
      <c r="AX190" s="15" t="s">
        <v>73</v>
      </c>
      <c r="AY190" s="247" t="s">
        <v>147</v>
      </c>
    </row>
    <row r="191" spans="1:65" s="13" customFormat="1" x14ac:dyDescent="0.2">
      <c r="B191" s="205"/>
      <c r="C191" s="206"/>
      <c r="D191" s="207" t="s">
        <v>157</v>
      </c>
      <c r="E191" s="208" t="s">
        <v>1</v>
      </c>
      <c r="F191" s="209" t="s">
        <v>434</v>
      </c>
      <c r="G191" s="206"/>
      <c r="H191" s="210">
        <v>100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157</v>
      </c>
      <c r="AU191" s="216" t="s">
        <v>83</v>
      </c>
      <c r="AV191" s="13" t="s">
        <v>83</v>
      </c>
      <c r="AW191" s="13" t="s">
        <v>30</v>
      </c>
      <c r="AX191" s="13" t="s">
        <v>73</v>
      </c>
      <c r="AY191" s="216" t="s">
        <v>147</v>
      </c>
    </row>
    <row r="192" spans="1:65" s="14" customFormat="1" x14ac:dyDescent="0.2">
      <c r="B192" s="217"/>
      <c r="C192" s="218"/>
      <c r="D192" s="207" t="s">
        <v>157</v>
      </c>
      <c r="E192" s="219" t="s">
        <v>1</v>
      </c>
      <c r="F192" s="220" t="s">
        <v>164</v>
      </c>
      <c r="G192" s="218"/>
      <c r="H192" s="221">
        <v>100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157</v>
      </c>
      <c r="AU192" s="227" t="s">
        <v>83</v>
      </c>
      <c r="AV192" s="14" t="s">
        <v>155</v>
      </c>
      <c r="AW192" s="14" t="s">
        <v>30</v>
      </c>
      <c r="AX192" s="14" t="s">
        <v>81</v>
      </c>
      <c r="AY192" s="227" t="s">
        <v>147</v>
      </c>
    </row>
    <row r="193" spans="1:65" s="2" customFormat="1" ht="21.75" customHeight="1" x14ac:dyDescent="0.2">
      <c r="A193" s="34"/>
      <c r="B193" s="35"/>
      <c r="C193" s="228" t="s">
        <v>266</v>
      </c>
      <c r="D193" s="228" t="s">
        <v>176</v>
      </c>
      <c r="E193" s="229" t="s">
        <v>191</v>
      </c>
      <c r="F193" s="230" t="s">
        <v>192</v>
      </c>
      <c r="G193" s="231" t="s">
        <v>193</v>
      </c>
      <c r="H193" s="232">
        <v>21</v>
      </c>
      <c r="I193" s="265"/>
      <c r="J193" s="234">
        <f>ROUND(I193*H193,2)</f>
        <v>0</v>
      </c>
      <c r="K193" s="230" t="s">
        <v>154</v>
      </c>
      <c r="L193" s="235"/>
      <c r="M193" s="236" t="s">
        <v>1</v>
      </c>
      <c r="N193" s="237" t="s">
        <v>38</v>
      </c>
      <c r="O193" s="71"/>
      <c r="P193" s="201">
        <f>O193*H193</f>
        <v>0</v>
      </c>
      <c r="Q193" s="201">
        <v>5.9268000000000001</v>
      </c>
      <c r="R193" s="201">
        <f>Q193*H193</f>
        <v>124.4628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180</v>
      </c>
      <c r="AT193" s="203" t="s">
        <v>176</v>
      </c>
      <c r="AU193" s="203" t="s">
        <v>83</v>
      </c>
      <c r="AY193" s="17" t="s">
        <v>147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81</v>
      </c>
      <c r="BK193" s="204">
        <f>ROUND(I193*H193,2)</f>
        <v>0</v>
      </c>
      <c r="BL193" s="17" t="s">
        <v>155</v>
      </c>
      <c r="BM193" s="203" t="s">
        <v>477</v>
      </c>
    </row>
    <row r="194" spans="1:65" s="15" customFormat="1" x14ac:dyDescent="0.2">
      <c r="B194" s="238"/>
      <c r="C194" s="239"/>
      <c r="D194" s="207" t="s">
        <v>157</v>
      </c>
      <c r="E194" s="240" t="s">
        <v>1</v>
      </c>
      <c r="F194" s="241" t="s">
        <v>195</v>
      </c>
      <c r="G194" s="239"/>
      <c r="H194" s="240" t="s">
        <v>1</v>
      </c>
      <c r="I194" s="242"/>
      <c r="J194" s="239"/>
      <c r="K194" s="239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157</v>
      </c>
      <c r="AU194" s="247" t="s">
        <v>83</v>
      </c>
      <c r="AV194" s="15" t="s">
        <v>81</v>
      </c>
      <c r="AW194" s="15" t="s">
        <v>30</v>
      </c>
      <c r="AX194" s="15" t="s">
        <v>73</v>
      </c>
      <c r="AY194" s="247" t="s">
        <v>147</v>
      </c>
    </row>
    <row r="195" spans="1:65" s="15" customFormat="1" x14ac:dyDescent="0.2">
      <c r="B195" s="238"/>
      <c r="C195" s="239"/>
      <c r="D195" s="207" t="s">
        <v>157</v>
      </c>
      <c r="E195" s="240" t="s">
        <v>1</v>
      </c>
      <c r="F195" s="241" t="s">
        <v>196</v>
      </c>
      <c r="G195" s="239"/>
      <c r="H195" s="240" t="s">
        <v>1</v>
      </c>
      <c r="I195" s="242"/>
      <c r="J195" s="239"/>
      <c r="K195" s="239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157</v>
      </c>
      <c r="AU195" s="247" t="s">
        <v>83</v>
      </c>
      <c r="AV195" s="15" t="s">
        <v>81</v>
      </c>
      <c r="AW195" s="15" t="s">
        <v>30</v>
      </c>
      <c r="AX195" s="15" t="s">
        <v>73</v>
      </c>
      <c r="AY195" s="247" t="s">
        <v>147</v>
      </c>
    </row>
    <row r="196" spans="1:65" s="13" customFormat="1" x14ac:dyDescent="0.2">
      <c r="B196" s="205"/>
      <c r="C196" s="206"/>
      <c r="D196" s="207" t="s">
        <v>157</v>
      </c>
      <c r="E196" s="208" t="s">
        <v>1</v>
      </c>
      <c r="F196" s="209" t="s">
        <v>478</v>
      </c>
      <c r="G196" s="206"/>
      <c r="H196" s="210">
        <v>20.832999999999998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157</v>
      </c>
      <c r="AU196" s="216" t="s">
        <v>83</v>
      </c>
      <c r="AV196" s="13" t="s">
        <v>83</v>
      </c>
      <c r="AW196" s="13" t="s">
        <v>30</v>
      </c>
      <c r="AX196" s="13" t="s">
        <v>73</v>
      </c>
      <c r="AY196" s="216" t="s">
        <v>147</v>
      </c>
    </row>
    <row r="197" spans="1:65" s="13" customFormat="1" x14ac:dyDescent="0.2">
      <c r="B197" s="205"/>
      <c r="C197" s="206"/>
      <c r="D197" s="207" t="s">
        <v>157</v>
      </c>
      <c r="E197" s="208" t="s">
        <v>1</v>
      </c>
      <c r="F197" s="209" t="s">
        <v>479</v>
      </c>
      <c r="G197" s="206"/>
      <c r="H197" s="210">
        <v>0.16700000000000001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157</v>
      </c>
      <c r="AU197" s="216" t="s">
        <v>83</v>
      </c>
      <c r="AV197" s="13" t="s">
        <v>83</v>
      </c>
      <c r="AW197" s="13" t="s">
        <v>30</v>
      </c>
      <c r="AX197" s="13" t="s">
        <v>73</v>
      </c>
      <c r="AY197" s="216" t="s">
        <v>147</v>
      </c>
    </row>
    <row r="198" spans="1:65" s="14" customFormat="1" x14ac:dyDescent="0.2">
      <c r="B198" s="217"/>
      <c r="C198" s="218"/>
      <c r="D198" s="207" t="s">
        <v>157</v>
      </c>
      <c r="E198" s="219" t="s">
        <v>1</v>
      </c>
      <c r="F198" s="220" t="s">
        <v>164</v>
      </c>
      <c r="G198" s="218"/>
      <c r="H198" s="221">
        <v>21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157</v>
      </c>
      <c r="AU198" s="227" t="s">
        <v>83</v>
      </c>
      <c r="AV198" s="14" t="s">
        <v>155</v>
      </c>
      <c r="AW198" s="14" t="s">
        <v>30</v>
      </c>
      <c r="AX198" s="14" t="s">
        <v>81</v>
      </c>
      <c r="AY198" s="227" t="s">
        <v>147</v>
      </c>
    </row>
    <row r="199" spans="1:65" s="2" customFormat="1" ht="16.5" customHeight="1" x14ac:dyDescent="0.2">
      <c r="A199" s="34"/>
      <c r="B199" s="35"/>
      <c r="C199" s="228" t="s">
        <v>165</v>
      </c>
      <c r="D199" s="228" t="s">
        <v>176</v>
      </c>
      <c r="E199" s="229" t="s">
        <v>177</v>
      </c>
      <c r="F199" s="230" t="s">
        <v>178</v>
      </c>
      <c r="G199" s="231" t="s">
        <v>179</v>
      </c>
      <c r="H199" s="232">
        <v>1472.4</v>
      </c>
      <c r="I199" s="233"/>
      <c r="J199" s="234">
        <f>ROUND(I199*H199,2)</f>
        <v>0</v>
      </c>
      <c r="K199" s="230" t="s">
        <v>154</v>
      </c>
      <c r="L199" s="235"/>
      <c r="M199" s="236" t="s">
        <v>1</v>
      </c>
      <c r="N199" s="237" t="s">
        <v>38</v>
      </c>
      <c r="O199" s="71"/>
      <c r="P199" s="201">
        <f>O199*H199</f>
        <v>0</v>
      </c>
      <c r="Q199" s="201">
        <v>1</v>
      </c>
      <c r="R199" s="201">
        <f>Q199*H199</f>
        <v>1472.4</v>
      </c>
      <c r="S199" s="201">
        <v>0</v>
      </c>
      <c r="T199" s="20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3" t="s">
        <v>180</v>
      </c>
      <c r="AT199" s="203" t="s">
        <v>176</v>
      </c>
      <c r="AU199" s="203" t="s">
        <v>83</v>
      </c>
      <c r="AY199" s="17" t="s">
        <v>147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7" t="s">
        <v>81</v>
      </c>
      <c r="BK199" s="204">
        <f>ROUND(I199*H199,2)</f>
        <v>0</v>
      </c>
      <c r="BL199" s="17" t="s">
        <v>155</v>
      </c>
      <c r="BM199" s="203" t="s">
        <v>480</v>
      </c>
    </row>
    <row r="200" spans="1:65" s="13" customFormat="1" x14ac:dyDescent="0.2">
      <c r="B200" s="205"/>
      <c r="C200" s="206"/>
      <c r="D200" s="207" t="s">
        <v>157</v>
      </c>
      <c r="E200" s="208" t="s">
        <v>1</v>
      </c>
      <c r="F200" s="209" t="s">
        <v>481</v>
      </c>
      <c r="G200" s="206"/>
      <c r="H200" s="210">
        <v>1472.4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157</v>
      </c>
      <c r="AU200" s="216" t="s">
        <v>83</v>
      </c>
      <c r="AV200" s="13" t="s">
        <v>83</v>
      </c>
      <c r="AW200" s="13" t="s">
        <v>30</v>
      </c>
      <c r="AX200" s="13" t="s">
        <v>73</v>
      </c>
      <c r="AY200" s="216" t="s">
        <v>147</v>
      </c>
    </row>
    <row r="201" spans="1:65" s="14" customFormat="1" x14ac:dyDescent="0.2">
      <c r="B201" s="217"/>
      <c r="C201" s="218"/>
      <c r="D201" s="207" t="s">
        <v>157</v>
      </c>
      <c r="E201" s="219" t="s">
        <v>1</v>
      </c>
      <c r="F201" s="220" t="s">
        <v>164</v>
      </c>
      <c r="G201" s="218"/>
      <c r="H201" s="221">
        <v>1472.4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157</v>
      </c>
      <c r="AU201" s="227" t="s">
        <v>83</v>
      </c>
      <c r="AV201" s="14" t="s">
        <v>155</v>
      </c>
      <c r="AW201" s="14" t="s">
        <v>30</v>
      </c>
      <c r="AX201" s="14" t="s">
        <v>81</v>
      </c>
      <c r="AY201" s="227" t="s">
        <v>147</v>
      </c>
    </row>
    <row r="202" spans="1:65" s="12" customFormat="1" ht="22.9" customHeight="1" x14ac:dyDescent="0.2">
      <c r="B202" s="176"/>
      <c r="C202" s="177"/>
      <c r="D202" s="178" t="s">
        <v>72</v>
      </c>
      <c r="E202" s="190" t="s">
        <v>253</v>
      </c>
      <c r="F202" s="190" t="s">
        <v>254</v>
      </c>
      <c r="G202" s="177"/>
      <c r="H202" s="177"/>
      <c r="I202" s="180"/>
      <c r="J202" s="191">
        <f>BK202</f>
        <v>0</v>
      </c>
      <c r="K202" s="177"/>
      <c r="L202" s="182"/>
      <c r="M202" s="183"/>
      <c r="N202" s="184"/>
      <c r="O202" s="184"/>
      <c r="P202" s="185">
        <f>SUM(P203:P216)</f>
        <v>0</v>
      </c>
      <c r="Q202" s="184"/>
      <c r="R202" s="185">
        <f>SUM(R203:R216)</f>
        <v>0</v>
      </c>
      <c r="S202" s="184"/>
      <c r="T202" s="186">
        <f>SUM(T203:T216)</f>
        <v>0</v>
      </c>
      <c r="AR202" s="187" t="s">
        <v>155</v>
      </c>
      <c r="AT202" s="188" t="s">
        <v>72</v>
      </c>
      <c r="AU202" s="188" t="s">
        <v>81</v>
      </c>
      <c r="AY202" s="187" t="s">
        <v>147</v>
      </c>
      <c r="BK202" s="189">
        <f>SUM(BK203:BK216)</f>
        <v>0</v>
      </c>
    </row>
    <row r="203" spans="1:65" s="2" customFormat="1" ht="128.65" customHeight="1" x14ac:dyDescent="0.2">
      <c r="A203" s="34"/>
      <c r="B203" s="35"/>
      <c r="C203" s="192" t="s">
        <v>7</v>
      </c>
      <c r="D203" s="192" t="s">
        <v>150</v>
      </c>
      <c r="E203" s="193" t="s">
        <v>482</v>
      </c>
      <c r="F203" s="194" t="s">
        <v>483</v>
      </c>
      <c r="G203" s="195" t="s">
        <v>179</v>
      </c>
      <c r="H203" s="196">
        <v>15.153</v>
      </c>
      <c r="I203" s="197"/>
      <c r="J203" s="198">
        <f>ROUND(I203*H203,2)</f>
        <v>0</v>
      </c>
      <c r="K203" s="194" t="s">
        <v>154</v>
      </c>
      <c r="L203" s="39"/>
      <c r="M203" s="199" t="s">
        <v>1</v>
      </c>
      <c r="N203" s="200" t="s">
        <v>38</v>
      </c>
      <c r="O203" s="71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3" t="s">
        <v>258</v>
      </c>
      <c r="AT203" s="203" t="s">
        <v>150</v>
      </c>
      <c r="AU203" s="203" t="s">
        <v>83</v>
      </c>
      <c r="AY203" s="17" t="s">
        <v>147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7" t="s">
        <v>81</v>
      </c>
      <c r="BK203" s="204">
        <f>ROUND(I203*H203,2)</f>
        <v>0</v>
      </c>
      <c r="BL203" s="17" t="s">
        <v>258</v>
      </c>
      <c r="BM203" s="203" t="s">
        <v>484</v>
      </c>
    </row>
    <row r="204" spans="1:65" s="15" customFormat="1" x14ac:dyDescent="0.2">
      <c r="B204" s="238"/>
      <c r="C204" s="239"/>
      <c r="D204" s="207" t="s">
        <v>157</v>
      </c>
      <c r="E204" s="240" t="s">
        <v>1</v>
      </c>
      <c r="F204" s="241" t="s">
        <v>485</v>
      </c>
      <c r="G204" s="239"/>
      <c r="H204" s="240" t="s">
        <v>1</v>
      </c>
      <c r="I204" s="242"/>
      <c r="J204" s="239"/>
      <c r="K204" s="239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157</v>
      </c>
      <c r="AU204" s="247" t="s">
        <v>83</v>
      </c>
      <c r="AV204" s="15" t="s">
        <v>81</v>
      </c>
      <c r="AW204" s="15" t="s">
        <v>30</v>
      </c>
      <c r="AX204" s="15" t="s">
        <v>73</v>
      </c>
      <c r="AY204" s="247" t="s">
        <v>147</v>
      </c>
    </row>
    <row r="205" spans="1:65" s="13" customFormat="1" x14ac:dyDescent="0.2">
      <c r="B205" s="205"/>
      <c r="C205" s="206"/>
      <c r="D205" s="207" t="s">
        <v>157</v>
      </c>
      <c r="E205" s="208" t="s">
        <v>1</v>
      </c>
      <c r="F205" s="209" t="s">
        <v>486</v>
      </c>
      <c r="G205" s="206"/>
      <c r="H205" s="210">
        <v>15.153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157</v>
      </c>
      <c r="AU205" s="216" t="s">
        <v>83</v>
      </c>
      <c r="AV205" s="13" t="s">
        <v>83</v>
      </c>
      <c r="AW205" s="13" t="s">
        <v>30</v>
      </c>
      <c r="AX205" s="13" t="s">
        <v>73</v>
      </c>
      <c r="AY205" s="216" t="s">
        <v>147</v>
      </c>
    </row>
    <row r="206" spans="1:65" s="14" customFormat="1" x14ac:dyDescent="0.2">
      <c r="B206" s="217"/>
      <c r="C206" s="218"/>
      <c r="D206" s="207" t="s">
        <v>157</v>
      </c>
      <c r="E206" s="219" t="s">
        <v>1</v>
      </c>
      <c r="F206" s="220" t="s">
        <v>164</v>
      </c>
      <c r="G206" s="218"/>
      <c r="H206" s="221">
        <v>15.153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157</v>
      </c>
      <c r="AU206" s="227" t="s">
        <v>83</v>
      </c>
      <c r="AV206" s="14" t="s">
        <v>155</v>
      </c>
      <c r="AW206" s="14" t="s">
        <v>30</v>
      </c>
      <c r="AX206" s="14" t="s">
        <v>81</v>
      </c>
      <c r="AY206" s="227" t="s">
        <v>147</v>
      </c>
    </row>
    <row r="207" spans="1:65" s="2" customFormat="1" ht="156.75" customHeight="1" x14ac:dyDescent="0.2">
      <c r="A207" s="34"/>
      <c r="B207" s="35"/>
      <c r="C207" s="192" t="s">
        <v>399</v>
      </c>
      <c r="D207" s="192" t="s">
        <v>150</v>
      </c>
      <c r="E207" s="193" t="s">
        <v>256</v>
      </c>
      <c r="F207" s="194" t="s">
        <v>257</v>
      </c>
      <c r="G207" s="195" t="s">
        <v>179</v>
      </c>
      <c r="H207" s="196">
        <v>500</v>
      </c>
      <c r="I207" s="197"/>
      <c r="J207" s="198">
        <f>ROUND(I207*H207,2)</f>
        <v>0</v>
      </c>
      <c r="K207" s="194" t="s">
        <v>154</v>
      </c>
      <c r="L207" s="39"/>
      <c r="M207" s="199" t="s">
        <v>1</v>
      </c>
      <c r="N207" s="200" t="s">
        <v>38</v>
      </c>
      <c r="O207" s="71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3" t="s">
        <v>258</v>
      </c>
      <c r="AT207" s="203" t="s">
        <v>150</v>
      </c>
      <c r="AU207" s="203" t="s">
        <v>83</v>
      </c>
      <c r="AY207" s="17" t="s">
        <v>147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7" t="s">
        <v>81</v>
      </c>
      <c r="BK207" s="204">
        <f>ROUND(I207*H207,2)</f>
        <v>0</v>
      </c>
      <c r="BL207" s="17" t="s">
        <v>258</v>
      </c>
      <c r="BM207" s="203" t="s">
        <v>487</v>
      </c>
    </row>
    <row r="208" spans="1:65" s="13" customFormat="1" x14ac:dyDescent="0.2">
      <c r="B208" s="205"/>
      <c r="C208" s="206"/>
      <c r="D208" s="207" t="s">
        <v>157</v>
      </c>
      <c r="E208" s="208" t="s">
        <v>1</v>
      </c>
      <c r="F208" s="209" t="s">
        <v>488</v>
      </c>
      <c r="G208" s="206"/>
      <c r="H208" s="210">
        <v>500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157</v>
      </c>
      <c r="AU208" s="216" t="s">
        <v>83</v>
      </c>
      <c r="AV208" s="13" t="s">
        <v>83</v>
      </c>
      <c r="AW208" s="13" t="s">
        <v>30</v>
      </c>
      <c r="AX208" s="13" t="s">
        <v>73</v>
      </c>
      <c r="AY208" s="216" t="s">
        <v>147</v>
      </c>
    </row>
    <row r="209" spans="1:65" s="14" customFormat="1" x14ac:dyDescent="0.2">
      <c r="B209" s="217"/>
      <c r="C209" s="218"/>
      <c r="D209" s="207" t="s">
        <v>157</v>
      </c>
      <c r="E209" s="219" t="s">
        <v>1</v>
      </c>
      <c r="F209" s="220" t="s">
        <v>164</v>
      </c>
      <c r="G209" s="218"/>
      <c r="H209" s="221">
        <v>500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157</v>
      </c>
      <c r="AU209" s="227" t="s">
        <v>83</v>
      </c>
      <c r="AV209" s="14" t="s">
        <v>155</v>
      </c>
      <c r="AW209" s="14" t="s">
        <v>30</v>
      </c>
      <c r="AX209" s="14" t="s">
        <v>81</v>
      </c>
      <c r="AY209" s="227" t="s">
        <v>147</v>
      </c>
    </row>
    <row r="210" spans="1:65" s="2" customFormat="1" ht="156.75" customHeight="1" x14ac:dyDescent="0.2">
      <c r="A210" s="34"/>
      <c r="B210" s="35"/>
      <c r="C210" s="192" t="s">
        <v>489</v>
      </c>
      <c r="D210" s="192" t="s">
        <v>150</v>
      </c>
      <c r="E210" s="193" t="s">
        <v>262</v>
      </c>
      <c r="F210" s="194" t="s">
        <v>263</v>
      </c>
      <c r="G210" s="195" t="s">
        <v>179</v>
      </c>
      <c r="H210" s="196">
        <v>1472.4</v>
      </c>
      <c r="I210" s="197"/>
      <c r="J210" s="198">
        <f>ROUND(I210*H210,2)</f>
        <v>0</v>
      </c>
      <c r="K210" s="194" t="s">
        <v>154</v>
      </c>
      <c r="L210" s="39"/>
      <c r="M210" s="199" t="s">
        <v>1</v>
      </c>
      <c r="N210" s="200" t="s">
        <v>38</v>
      </c>
      <c r="O210" s="71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3" t="s">
        <v>258</v>
      </c>
      <c r="AT210" s="203" t="s">
        <v>150</v>
      </c>
      <c r="AU210" s="203" t="s">
        <v>83</v>
      </c>
      <c r="AY210" s="17" t="s">
        <v>147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7" t="s">
        <v>81</v>
      </c>
      <c r="BK210" s="204">
        <f>ROUND(I210*H210,2)</f>
        <v>0</v>
      </c>
      <c r="BL210" s="17" t="s">
        <v>258</v>
      </c>
      <c r="BM210" s="203" t="s">
        <v>490</v>
      </c>
    </row>
    <row r="211" spans="1:65" s="15" customFormat="1" x14ac:dyDescent="0.2">
      <c r="B211" s="238"/>
      <c r="C211" s="239"/>
      <c r="D211" s="207" t="s">
        <v>157</v>
      </c>
      <c r="E211" s="240" t="s">
        <v>1</v>
      </c>
      <c r="F211" s="241" t="s">
        <v>401</v>
      </c>
      <c r="G211" s="239"/>
      <c r="H211" s="240" t="s">
        <v>1</v>
      </c>
      <c r="I211" s="242"/>
      <c r="J211" s="239"/>
      <c r="K211" s="239"/>
      <c r="L211" s="243"/>
      <c r="M211" s="244"/>
      <c r="N211" s="245"/>
      <c r="O211" s="245"/>
      <c r="P211" s="245"/>
      <c r="Q211" s="245"/>
      <c r="R211" s="245"/>
      <c r="S211" s="245"/>
      <c r="T211" s="246"/>
      <c r="AT211" s="247" t="s">
        <v>157</v>
      </c>
      <c r="AU211" s="247" t="s">
        <v>83</v>
      </c>
      <c r="AV211" s="15" t="s">
        <v>81</v>
      </c>
      <c r="AW211" s="15" t="s">
        <v>30</v>
      </c>
      <c r="AX211" s="15" t="s">
        <v>73</v>
      </c>
      <c r="AY211" s="247" t="s">
        <v>147</v>
      </c>
    </row>
    <row r="212" spans="1:65" s="13" customFormat="1" x14ac:dyDescent="0.2">
      <c r="B212" s="205"/>
      <c r="C212" s="206"/>
      <c r="D212" s="207" t="s">
        <v>157</v>
      </c>
      <c r="E212" s="208" t="s">
        <v>1</v>
      </c>
      <c r="F212" s="209" t="s">
        <v>491</v>
      </c>
      <c r="G212" s="206"/>
      <c r="H212" s="210">
        <v>1472.4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157</v>
      </c>
      <c r="AU212" s="216" t="s">
        <v>83</v>
      </c>
      <c r="AV212" s="13" t="s">
        <v>83</v>
      </c>
      <c r="AW212" s="13" t="s">
        <v>30</v>
      </c>
      <c r="AX212" s="13" t="s">
        <v>73</v>
      </c>
      <c r="AY212" s="216" t="s">
        <v>147</v>
      </c>
    </row>
    <row r="213" spans="1:65" s="14" customFormat="1" x14ac:dyDescent="0.2">
      <c r="B213" s="217"/>
      <c r="C213" s="218"/>
      <c r="D213" s="207" t="s">
        <v>157</v>
      </c>
      <c r="E213" s="219" t="s">
        <v>1</v>
      </c>
      <c r="F213" s="220" t="s">
        <v>164</v>
      </c>
      <c r="G213" s="218"/>
      <c r="H213" s="221">
        <v>1472.4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157</v>
      </c>
      <c r="AU213" s="227" t="s">
        <v>83</v>
      </c>
      <c r="AV213" s="14" t="s">
        <v>155</v>
      </c>
      <c r="AW213" s="14" t="s">
        <v>30</v>
      </c>
      <c r="AX213" s="14" t="s">
        <v>81</v>
      </c>
      <c r="AY213" s="227" t="s">
        <v>147</v>
      </c>
    </row>
    <row r="214" spans="1:65" s="2" customFormat="1" ht="90" customHeight="1" x14ac:dyDescent="0.2">
      <c r="A214" s="34"/>
      <c r="B214" s="35"/>
      <c r="C214" s="192" t="s">
        <v>413</v>
      </c>
      <c r="D214" s="192" t="s">
        <v>150</v>
      </c>
      <c r="E214" s="193" t="s">
        <v>267</v>
      </c>
      <c r="F214" s="194" t="s">
        <v>268</v>
      </c>
      <c r="G214" s="195" t="s">
        <v>193</v>
      </c>
      <c r="H214" s="196">
        <v>4</v>
      </c>
      <c r="I214" s="197"/>
      <c r="J214" s="198">
        <f>ROUND(I214*H214,2)</f>
        <v>0</v>
      </c>
      <c r="K214" s="194" t="s">
        <v>154</v>
      </c>
      <c r="L214" s="39"/>
      <c r="M214" s="199" t="s">
        <v>1</v>
      </c>
      <c r="N214" s="200" t="s">
        <v>38</v>
      </c>
      <c r="O214" s="71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3" t="s">
        <v>258</v>
      </c>
      <c r="AT214" s="203" t="s">
        <v>150</v>
      </c>
      <c r="AU214" s="203" t="s">
        <v>83</v>
      </c>
      <c r="AY214" s="17" t="s">
        <v>147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81</v>
      </c>
      <c r="BK214" s="204">
        <f>ROUND(I214*H214,2)</f>
        <v>0</v>
      </c>
      <c r="BL214" s="17" t="s">
        <v>258</v>
      </c>
      <c r="BM214" s="203" t="s">
        <v>492</v>
      </c>
    </row>
    <row r="215" spans="1:65" s="13" customFormat="1" x14ac:dyDescent="0.2">
      <c r="B215" s="205"/>
      <c r="C215" s="206"/>
      <c r="D215" s="207" t="s">
        <v>157</v>
      </c>
      <c r="E215" s="208" t="s">
        <v>1</v>
      </c>
      <c r="F215" s="209" t="s">
        <v>155</v>
      </c>
      <c r="G215" s="206"/>
      <c r="H215" s="210">
        <v>4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157</v>
      </c>
      <c r="AU215" s="216" t="s">
        <v>83</v>
      </c>
      <c r="AV215" s="13" t="s">
        <v>83</v>
      </c>
      <c r="AW215" s="13" t="s">
        <v>30</v>
      </c>
      <c r="AX215" s="13" t="s">
        <v>73</v>
      </c>
      <c r="AY215" s="216" t="s">
        <v>147</v>
      </c>
    </row>
    <row r="216" spans="1:65" s="14" customFormat="1" x14ac:dyDescent="0.2">
      <c r="B216" s="217"/>
      <c r="C216" s="218"/>
      <c r="D216" s="207" t="s">
        <v>157</v>
      </c>
      <c r="E216" s="219" t="s">
        <v>1</v>
      </c>
      <c r="F216" s="220" t="s">
        <v>164</v>
      </c>
      <c r="G216" s="218"/>
      <c r="H216" s="221">
        <v>4</v>
      </c>
      <c r="I216" s="222"/>
      <c r="J216" s="218"/>
      <c r="K216" s="218"/>
      <c r="L216" s="223"/>
      <c r="M216" s="248"/>
      <c r="N216" s="249"/>
      <c r="O216" s="249"/>
      <c r="P216" s="249"/>
      <c r="Q216" s="249"/>
      <c r="R216" s="249"/>
      <c r="S216" s="249"/>
      <c r="T216" s="250"/>
      <c r="AT216" s="227" t="s">
        <v>157</v>
      </c>
      <c r="AU216" s="227" t="s">
        <v>83</v>
      </c>
      <c r="AV216" s="14" t="s">
        <v>155</v>
      </c>
      <c r="AW216" s="14" t="s">
        <v>30</v>
      </c>
      <c r="AX216" s="14" t="s">
        <v>81</v>
      </c>
      <c r="AY216" s="227" t="s">
        <v>147</v>
      </c>
    </row>
    <row r="217" spans="1:65" s="2" customFormat="1" ht="6.95" customHeight="1" x14ac:dyDescent="0.2">
      <c r="A217" s="34"/>
      <c r="B217" s="54"/>
      <c r="C217" s="55"/>
      <c r="D217" s="55"/>
      <c r="E217" s="55"/>
      <c r="F217" s="55"/>
      <c r="G217" s="55"/>
      <c r="H217" s="55"/>
      <c r="I217" s="55"/>
      <c r="J217" s="55"/>
      <c r="K217" s="55"/>
      <c r="L217" s="39"/>
      <c r="M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</row>
  </sheetData>
  <sheetProtection algorithmName="SHA-512" hashValue="5wXv+tizVy3XFaNWog+Knf63My06gwtvnOv87JgeDiPWgy1pBymNSlYq1pdXiQv2Ew6Pk92EEWOnsH/Ae1JWNQ==" saltValue="+ySJ/Ka8rbagP4LnsSIkgQ==" spinCount="100000" sheet="1" objects="1" scenarios="1" formatColumns="0" formatRows="0" autoFilter="0"/>
  <autoFilter ref="C118:K216" xr:uid="{00000000-0009-0000-0000-000004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00"/>
  <sheetViews>
    <sheetView showGridLines="0" topLeftCell="A166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98</v>
      </c>
    </row>
    <row r="3" spans="1:4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4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20" t="s">
        <v>16</v>
      </c>
      <c r="L6" s="20"/>
    </row>
    <row r="7" spans="1:4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46" s="1" customFormat="1" ht="12" customHeight="1" x14ac:dyDescent="0.2">
      <c r="B8" s="20"/>
      <c r="D8" s="120" t="s">
        <v>122</v>
      </c>
      <c r="L8" s="20"/>
    </row>
    <row r="9" spans="1:46" s="2" customFormat="1" ht="16.5" customHeight="1" x14ac:dyDescent="0.2">
      <c r="A9" s="34"/>
      <c r="B9" s="39"/>
      <c r="C9" s="34"/>
      <c r="D9" s="34"/>
      <c r="E9" s="314" t="s">
        <v>493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20" t="s">
        <v>494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16" t="s">
        <v>495</v>
      </c>
      <c r="F11" s="317"/>
      <c r="G11" s="317"/>
      <c r="H11" s="31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25. 2. 2022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0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20" t="s">
        <v>27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8" t="str">
        <f>'Rekapitulace stavby'!E14</f>
        <v>Vyplň údaj</v>
      </c>
      <c r="F20" s="319"/>
      <c r="G20" s="319"/>
      <c r="H20" s="319"/>
      <c r="I20" s="120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20" t="s">
        <v>29</v>
      </c>
      <c r="E22" s="34"/>
      <c r="F22" s="34"/>
      <c r="G22" s="34"/>
      <c r="H22" s="34"/>
      <c r="I22" s="120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0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20" t="s">
        <v>31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20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2"/>
      <c r="B29" s="123"/>
      <c r="C29" s="122"/>
      <c r="D29" s="122"/>
      <c r="E29" s="320" t="s">
        <v>1</v>
      </c>
      <c r="F29" s="320"/>
      <c r="G29" s="320"/>
      <c r="H29" s="320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6" t="s">
        <v>33</v>
      </c>
      <c r="E32" s="34"/>
      <c r="F32" s="34"/>
      <c r="G32" s="34"/>
      <c r="H32" s="34"/>
      <c r="I32" s="34"/>
      <c r="J32" s="127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8" t="s">
        <v>35</v>
      </c>
      <c r="G34" s="34"/>
      <c r="H34" s="34"/>
      <c r="I34" s="128" t="s">
        <v>34</v>
      </c>
      <c r="J34" s="128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37</v>
      </c>
      <c r="E35" s="120" t="s">
        <v>38</v>
      </c>
      <c r="F35" s="130">
        <f>ROUND((SUM(BE124:BE199)),  2)</f>
        <v>0</v>
      </c>
      <c r="G35" s="34"/>
      <c r="H35" s="34"/>
      <c r="I35" s="131">
        <v>0.21</v>
      </c>
      <c r="J35" s="130">
        <f>ROUND(((SUM(BE124:BE199))*I35),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20" t="s">
        <v>39</v>
      </c>
      <c r="F36" s="130">
        <f>ROUND((SUM(BF124:BF199)),  2)</f>
        <v>0</v>
      </c>
      <c r="G36" s="34"/>
      <c r="H36" s="34"/>
      <c r="I36" s="131">
        <v>0.15</v>
      </c>
      <c r="J36" s="130">
        <f>ROUND(((SUM(BF124:BF199))*I36),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40</v>
      </c>
      <c r="F37" s="130">
        <f>ROUND((SUM(BG124:BG199)),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20" t="s">
        <v>41</v>
      </c>
      <c r="F38" s="130">
        <f>ROUND((SUM(BH124:BH199)),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20" t="s">
        <v>42</v>
      </c>
      <c r="F39" s="130">
        <f>ROUND((SUM(BI124:BI199)),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43</v>
      </c>
      <c r="E41" s="134"/>
      <c r="F41" s="134"/>
      <c r="G41" s="135" t="s">
        <v>44</v>
      </c>
      <c r="H41" s="136" t="s">
        <v>45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21"/>
      <c r="C86" s="29" t="s">
        <v>122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 x14ac:dyDescent="0.2">
      <c r="A87" s="34"/>
      <c r="B87" s="35"/>
      <c r="C87" s="36"/>
      <c r="D87" s="36"/>
      <c r="E87" s="312" t="s">
        <v>493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9" t="s">
        <v>494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6"/>
      <c r="D89" s="36"/>
      <c r="E89" s="306" t="str">
        <f>E11</f>
        <v>01 - Nástupiště Hovorčovice</v>
      </c>
      <c r="F89" s="311"/>
      <c r="G89" s="311"/>
      <c r="H89" s="311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25. 2. 2022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50" t="s">
        <v>125</v>
      </c>
      <c r="D96" s="151"/>
      <c r="E96" s="151"/>
      <c r="F96" s="151"/>
      <c r="G96" s="151"/>
      <c r="H96" s="151"/>
      <c r="I96" s="151"/>
      <c r="J96" s="152" t="s">
        <v>126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 x14ac:dyDescent="0.2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 x14ac:dyDescent="0.2">
      <c r="A98" s="34"/>
      <c r="B98" s="35"/>
      <c r="C98" s="153" t="s">
        <v>127</v>
      </c>
      <c r="D98" s="36"/>
      <c r="E98" s="36"/>
      <c r="F98" s="36"/>
      <c r="G98" s="36"/>
      <c r="H98" s="36"/>
      <c r="I98" s="36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128</v>
      </c>
    </row>
    <row r="99" spans="1:47" s="9" customFormat="1" ht="24.95" customHeight="1" x14ac:dyDescent="0.2">
      <c r="B99" s="154"/>
      <c r="C99" s="155"/>
      <c r="D99" s="156" t="s">
        <v>129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 x14ac:dyDescent="0.2">
      <c r="B100" s="160"/>
      <c r="C100" s="104"/>
      <c r="D100" s="161" t="s">
        <v>496</v>
      </c>
      <c r="E100" s="162"/>
      <c r="F100" s="162"/>
      <c r="G100" s="162"/>
      <c r="H100" s="162"/>
      <c r="I100" s="162"/>
      <c r="J100" s="163">
        <f>J126</f>
        <v>0</v>
      </c>
      <c r="K100" s="104"/>
      <c r="L100" s="164"/>
    </row>
    <row r="101" spans="1:47" s="10" customFormat="1" ht="19.899999999999999" customHeight="1" x14ac:dyDescent="0.2">
      <c r="B101" s="160"/>
      <c r="C101" s="104"/>
      <c r="D101" s="161" t="s">
        <v>130</v>
      </c>
      <c r="E101" s="162"/>
      <c r="F101" s="162"/>
      <c r="G101" s="162"/>
      <c r="H101" s="162"/>
      <c r="I101" s="162"/>
      <c r="J101" s="163">
        <f>J161</f>
        <v>0</v>
      </c>
      <c r="K101" s="104"/>
      <c r="L101" s="164"/>
    </row>
    <row r="102" spans="1:47" s="10" customFormat="1" ht="19.899999999999999" customHeight="1" x14ac:dyDescent="0.2">
      <c r="B102" s="160"/>
      <c r="C102" s="104"/>
      <c r="D102" s="161" t="s">
        <v>318</v>
      </c>
      <c r="E102" s="162"/>
      <c r="F102" s="162"/>
      <c r="G102" s="162"/>
      <c r="H102" s="162"/>
      <c r="I102" s="162"/>
      <c r="J102" s="163">
        <f>J187</f>
        <v>0</v>
      </c>
      <c r="K102" s="104"/>
      <c r="L102" s="164"/>
    </row>
    <row r="103" spans="1:47" s="2" customFormat="1" ht="21.75" customHeight="1" x14ac:dyDescent="0.2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 x14ac:dyDescent="0.2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 x14ac:dyDescent="0.2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 x14ac:dyDescent="0.2">
      <c r="A109" s="34"/>
      <c r="B109" s="35"/>
      <c r="C109" s="23" t="s">
        <v>132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 x14ac:dyDescent="0.2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 x14ac:dyDescent="0.2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 x14ac:dyDescent="0.2">
      <c r="A112" s="34"/>
      <c r="B112" s="35"/>
      <c r="C112" s="36"/>
      <c r="D112" s="36"/>
      <c r="E112" s="312" t="str">
        <f>E7</f>
        <v>13- Oprava trati v úseku Praha Satalice - Neratovice</v>
      </c>
      <c r="F112" s="313"/>
      <c r="G112" s="313"/>
      <c r="H112" s="313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 x14ac:dyDescent="0.2">
      <c r="B113" s="21"/>
      <c r="C113" s="29" t="s">
        <v>122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 x14ac:dyDescent="0.2">
      <c r="A114" s="34"/>
      <c r="B114" s="35"/>
      <c r="C114" s="36"/>
      <c r="D114" s="36"/>
      <c r="E114" s="312" t="s">
        <v>493</v>
      </c>
      <c r="F114" s="311"/>
      <c r="G114" s="311"/>
      <c r="H114" s="311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 x14ac:dyDescent="0.2">
      <c r="A115" s="34"/>
      <c r="B115" s="35"/>
      <c r="C115" s="29" t="s">
        <v>494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 x14ac:dyDescent="0.2">
      <c r="A116" s="34"/>
      <c r="B116" s="35"/>
      <c r="C116" s="36"/>
      <c r="D116" s="36"/>
      <c r="E116" s="306" t="str">
        <f>E11</f>
        <v>01 - Nástupiště Hovorčovice</v>
      </c>
      <c r="F116" s="311"/>
      <c r="G116" s="311"/>
      <c r="H116" s="311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 x14ac:dyDescent="0.2">
      <c r="A118" s="34"/>
      <c r="B118" s="35"/>
      <c r="C118" s="29" t="s">
        <v>20</v>
      </c>
      <c r="D118" s="36"/>
      <c r="E118" s="36"/>
      <c r="F118" s="27" t="str">
        <f>F14</f>
        <v xml:space="preserve"> </v>
      </c>
      <c r="G118" s="36"/>
      <c r="H118" s="36"/>
      <c r="I118" s="29" t="s">
        <v>22</v>
      </c>
      <c r="J118" s="66" t="str">
        <f>IF(J14="","",J14)</f>
        <v>25. 2. 2022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 x14ac:dyDescent="0.2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 x14ac:dyDescent="0.2">
      <c r="A120" s="34"/>
      <c r="B120" s="35"/>
      <c r="C120" s="29" t="s">
        <v>24</v>
      </c>
      <c r="D120" s="36"/>
      <c r="E120" s="36"/>
      <c r="F120" s="27" t="str">
        <f>E17</f>
        <v xml:space="preserve"> </v>
      </c>
      <c r="G120" s="36"/>
      <c r="H120" s="36"/>
      <c r="I120" s="29" t="s">
        <v>29</v>
      </c>
      <c r="J120" s="32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 x14ac:dyDescent="0.2">
      <c r="A121" s="34"/>
      <c r="B121" s="35"/>
      <c r="C121" s="29" t="s">
        <v>27</v>
      </c>
      <c r="D121" s="36"/>
      <c r="E121" s="36"/>
      <c r="F121" s="27" t="str">
        <f>IF(E20="","",E20)</f>
        <v>Vyplň údaj</v>
      </c>
      <c r="G121" s="36"/>
      <c r="H121" s="36"/>
      <c r="I121" s="29" t="s">
        <v>31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 x14ac:dyDescent="0.2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 x14ac:dyDescent="0.2">
      <c r="A123" s="165"/>
      <c r="B123" s="166"/>
      <c r="C123" s="167" t="s">
        <v>133</v>
      </c>
      <c r="D123" s="168" t="s">
        <v>58</v>
      </c>
      <c r="E123" s="168" t="s">
        <v>54</v>
      </c>
      <c r="F123" s="168" t="s">
        <v>55</v>
      </c>
      <c r="G123" s="168" t="s">
        <v>134</v>
      </c>
      <c r="H123" s="168" t="s">
        <v>135</v>
      </c>
      <c r="I123" s="168" t="s">
        <v>136</v>
      </c>
      <c r="J123" s="168" t="s">
        <v>126</v>
      </c>
      <c r="K123" s="169" t="s">
        <v>137</v>
      </c>
      <c r="L123" s="170"/>
      <c r="M123" s="75" t="s">
        <v>1</v>
      </c>
      <c r="N123" s="76" t="s">
        <v>37</v>
      </c>
      <c r="O123" s="76" t="s">
        <v>138</v>
      </c>
      <c r="P123" s="76" t="s">
        <v>139</v>
      </c>
      <c r="Q123" s="76" t="s">
        <v>140</v>
      </c>
      <c r="R123" s="76" t="s">
        <v>141</v>
      </c>
      <c r="S123" s="76" t="s">
        <v>142</v>
      </c>
      <c r="T123" s="77" t="s">
        <v>143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 x14ac:dyDescent="0.25">
      <c r="A124" s="34"/>
      <c r="B124" s="35"/>
      <c r="C124" s="82" t="s">
        <v>144</v>
      </c>
      <c r="D124" s="36"/>
      <c r="E124" s="36"/>
      <c r="F124" s="36"/>
      <c r="G124" s="36"/>
      <c r="H124" s="36"/>
      <c r="I124" s="36"/>
      <c r="J124" s="171">
        <f>BK124</f>
        <v>0</v>
      </c>
      <c r="K124" s="36"/>
      <c r="L124" s="39"/>
      <c r="M124" s="78"/>
      <c r="N124" s="172"/>
      <c r="O124" s="79"/>
      <c r="P124" s="173">
        <f>P125</f>
        <v>0</v>
      </c>
      <c r="Q124" s="79"/>
      <c r="R124" s="173">
        <f>R125</f>
        <v>133.54640000000001</v>
      </c>
      <c r="S124" s="79"/>
      <c r="T124" s="174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72</v>
      </c>
      <c r="AU124" s="17" t="s">
        <v>128</v>
      </c>
      <c r="BK124" s="175">
        <f>BK125</f>
        <v>0</v>
      </c>
    </row>
    <row r="125" spans="1:65" s="12" customFormat="1" ht="25.9" customHeight="1" x14ac:dyDescent="0.2">
      <c r="B125" s="176"/>
      <c r="C125" s="177"/>
      <c r="D125" s="178" t="s">
        <v>72</v>
      </c>
      <c r="E125" s="179" t="s">
        <v>145</v>
      </c>
      <c r="F125" s="179" t="s">
        <v>146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P126+P161+P187</f>
        <v>0</v>
      </c>
      <c r="Q125" s="184"/>
      <c r="R125" s="185">
        <f>R126+R161+R187</f>
        <v>133.54640000000001</v>
      </c>
      <c r="S125" s="184"/>
      <c r="T125" s="186">
        <f>T126+T161+T187</f>
        <v>0</v>
      </c>
      <c r="AR125" s="187" t="s">
        <v>81</v>
      </c>
      <c r="AT125" s="188" t="s">
        <v>72</v>
      </c>
      <c r="AU125" s="188" t="s">
        <v>73</v>
      </c>
      <c r="AY125" s="187" t="s">
        <v>147</v>
      </c>
      <c r="BK125" s="189">
        <f>BK126+BK161+BK187</f>
        <v>0</v>
      </c>
    </row>
    <row r="126" spans="1:65" s="12" customFormat="1" ht="22.9" customHeight="1" x14ac:dyDescent="0.2">
      <c r="B126" s="176"/>
      <c r="C126" s="177"/>
      <c r="D126" s="178" t="s">
        <v>72</v>
      </c>
      <c r="E126" s="190" t="s">
        <v>83</v>
      </c>
      <c r="F126" s="190" t="s">
        <v>497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SUM(P127:P160)</f>
        <v>0</v>
      </c>
      <c r="Q126" s="184"/>
      <c r="R126" s="185">
        <f>SUM(R127:R160)</f>
        <v>133.54640000000001</v>
      </c>
      <c r="S126" s="184"/>
      <c r="T126" s="186">
        <f>SUM(T127:T160)</f>
        <v>0</v>
      </c>
      <c r="AR126" s="187" t="s">
        <v>81</v>
      </c>
      <c r="AT126" s="188" t="s">
        <v>72</v>
      </c>
      <c r="AU126" s="188" t="s">
        <v>81</v>
      </c>
      <c r="AY126" s="187" t="s">
        <v>147</v>
      </c>
      <c r="BK126" s="189">
        <f>SUM(BK127:BK160)</f>
        <v>0</v>
      </c>
    </row>
    <row r="127" spans="1:65" s="2" customFormat="1" ht="16.5" customHeight="1" x14ac:dyDescent="0.2">
      <c r="A127" s="34"/>
      <c r="B127" s="35"/>
      <c r="C127" s="228" t="s">
        <v>81</v>
      </c>
      <c r="D127" s="228" t="s">
        <v>176</v>
      </c>
      <c r="E127" s="229" t="s">
        <v>498</v>
      </c>
      <c r="F127" s="230" t="s">
        <v>499</v>
      </c>
      <c r="G127" s="231" t="s">
        <v>193</v>
      </c>
      <c r="H127" s="232">
        <v>121</v>
      </c>
      <c r="I127" s="233"/>
      <c r="J127" s="234">
        <f>ROUND(I127*H127,2)</f>
        <v>0</v>
      </c>
      <c r="K127" s="230" t="s">
        <v>154</v>
      </c>
      <c r="L127" s="235"/>
      <c r="M127" s="236" t="s">
        <v>1</v>
      </c>
      <c r="N127" s="237" t="s">
        <v>38</v>
      </c>
      <c r="O127" s="71"/>
      <c r="P127" s="201">
        <f>O127*H127</f>
        <v>0</v>
      </c>
      <c r="Q127" s="201">
        <v>0.17399999999999999</v>
      </c>
      <c r="R127" s="201">
        <f>Q127*H127</f>
        <v>21.053999999999998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180</v>
      </c>
      <c r="AT127" s="203" t="s">
        <v>176</v>
      </c>
      <c r="AU127" s="203" t="s">
        <v>83</v>
      </c>
      <c r="AY127" s="17" t="s">
        <v>147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81</v>
      </c>
      <c r="BK127" s="204">
        <f>ROUND(I127*H127,2)</f>
        <v>0</v>
      </c>
      <c r="BL127" s="17" t="s">
        <v>155</v>
      </c>
      <c r="BM127" s="203" t="s">
        <v>500</v>
      </c>
    </row>
    <row r="128" spans="1:65" s="15" customFormat="1" ht="22.5" x14ac:dyDescent="0.2">
      <c r="B128" s="238"/>
      <c r="C128" s="239"/>
      <c r="D128" s="207" t="s">
        <v>157</v>
      </c>
      <c r="E128" s="240" t="s">
        <v>1</v>
      </c>
      <c r="F128" s="241" t="s">
        <v>501</v>
      </c>
      <c r="G128" s="239"/>
      <c r="H128" s="240" t="s">
        <v>1</v>
      </c>
      <c r="I128" s="242"/>
      <c r="J128" s="239"/>
      <c r="K128" s="239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157</v>
      </c>
      <c r="AU128" s="247" t="s">
        <v>83</v>
      </c>
      <c r="AV128" s="15" t="s">
        <v>81</v>
      </c>
      <c r="AW128" s="15" t="s">
        <v>30</v>
      </c>
      <c r="AX128" s="15" t="s">
        <v>73</v>
      </c>
      <c r="AY128" s="247" t="s">
        <v>147</v>
      </c>
    </row>
    <row r="129" spans="1:65" s="13" customFormat="1" x14ac:dyDescent="0.2">
      <c r="B129" s="205"/>
      <c r="C129" s="206"/>
      <c r="D129" s="207" t="s">
        <v>157</v>
      </c>
      <c r="E129" s="208" t="s">
        <v>1</v>
      </c>
      <c r="F129" s="209" t="s">
        <v>502</v>
      </c>
      <c r="G129" s="206"/>
      <c r="H129" s="210">
        <v>121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157</v>
      </c>
      <c r="AU129" s="216" t="s">
        <v>83</v>
      </c>
      <c r="AV129" s="13" t="s">
        <v>83</v>
      </c>
      <c r="AW129" s="13" t="s">
        <v>30</v>
      </c>
      <c r="AX129" s="13" t="s">
        <v>73</v>
      </c>
      <c r="AY129" s="216" t="s">
        <v>147</v>
      </c>
    </row>
    <row r="130" spans="1:65" s="14" customFormat="1" x14ac:dyDescent="0.2">
      <c r="B130" s="217"/>
      <c r="C130" s="218"/>
      <c r="D130" s="207" t="s">
        <v>157</v>
      </c>
      <c r="E130" s="219" t="s">
        <v>1</v>
      </c>
      <c r="F130" s="220" t="s">
        <v>164</v>
      </c>
      <c r="G130" s="218"/>
      <c r="H130" s="221">
        <v>121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157</v>
      </c>
      <c r="AU130" s="227" t="s">
        <v>83</v>
      </c>
      <c r="AV130" s="14" t="s">
        <v>155</v>
      </c>
      <c r="AW130" s="14" t="s">
        <v>30</v>
      </c>
      <c r="AX130" s="14" t="s">
        <v>81</v>
      </c>
      <c r="AY130" s="227" t="s">
        <v>147</v>
      </c>
    </row>
    <row r="131" spans="1:65" s="2" customFormat="1" ht="16.5" customHeight="1" x14ac:dyDescent="0.2">
      <c r="A131" s="34"/>
      <c r="B131" s="35"/>
      <c r="C131" s="228" t="s">
        <v>83</v>
      </c>
      <c r="D131" s="228" t="s">
        <v>176</v>
      </c>
      <c r="E131" s="229" t="s">
        <v>503</v>
      </c>
      <c r="F131" s="230" t="s">
        <v>504</v>
      </c>
      <c r="G131" s="231" t="s">
        <v>193</v>
      </c>
      <c r="H131" s="232">
        <v>120</v>
      </c>
      <c r="I131" s="233"/>
      <c r="J131" s="234">
        <f>ROUND(I131*H131,2)</f>
        <v>0</v>
      </c>
      <c r="K131" s="230" t="s">
        <v>154</v>
      </c>
      <c r="L131" s="235"/>
      <c r="M131" s="236" t="s">
        <v>1</v>
      </c>
      <c r="N131" s="237" t="s">
        <v>38</v>
      </c>
      <c r="O131" s="71"/>
      <c r="P131" s="201">
        <f>O131*H131</f>
        <v>0</v>
      </c>
      <c r="Q131" s="201">
        <v>0.14899999999999999</v>
      </c>
      <c r="R131" s="201">
        <f>Q131*H131</f>
        <v>17.88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180</v>
      </c>
      <c r="AT131" s="203" t="s">
        <v>176</v>
      </c>
      <c r="AU131" s="203" t="s">
        <v>83</v>
      </c>
      <c r="AY131" s="17" t="s">
        <v>147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81</v>
      </c>
      <c r="BK131" s="204">
        <f>ROUND(I131*H131,2)</f>
        <v>0</v>
      </c>
      <c r="BL131" s="17" t="s">
        <v>155</v>
      </c>
      <c r="BM131" s="203" t="s">
        <v>505</v>
      </c>
    </row>
    <row r="132" spans="1:65" s="13" customFormat="1" x14ac:dyDescent="0.2">
      <c r="B132" s="205"/>
      <c r="C132" s="206"/>
      <c r="D132" s="207" t="s">
        <v>157</v>
      </c>
      <c r="E132" s="208" t="s">
        <v>1</v>
      </c>
      <c r="F132" s="209" t="s">
        <v>506</v>
      </c>
      <c r="G132" s="206"/>
      <c r="H132" s="210">
        <v>120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83</v>
      </c>
      <c r="AV132" s="13" t="s">
        <v>83</v>
      </c>
      <c r="AW132" s="13" t="s">
        <v>30</v>
      </c>
      <c r="AX132" s="13" t="s">
        <v>73</v>
      </c>
      <c r="AY132" s="216" t="s">
        <v>147</v>
      </c>
    </row>
    <row r="133" spans="1:65" s="14" customFormat="1" x14ac:dyDescent="0.2">
      <c r="B133" s="217"/>
      <c r="C133" s="218"/>
      <c r="D133" s="207" t="s">
        <v>157</v>
      </c>
      <c r="E133" s="219" t="s">
        <v>1</v>
      </c>
      <c r="F133" s="220" t="s">
        <v>164</v>
      </c>
      <c r="G133" s="218"/>
      <c r="H133" s="221">
        <v>120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157</v>
      </c>
      <c r="AU133" s="227" t="s">
        <v>83</v>
      </c>
      <c r="AV133" s="14" t="s">
        <v>155</v>
      </c>
      <c r="AW133" s="14" t="s">
        <v>30</v>
      </c>
      <c r="AX133" s="14" t="s">
        <v>81</v>
      </c>
      <c r="AY133" s="227" t="s">
        <v>147</v>
      </c>
    </row>
    <row r="134" spans="1:65" s="2" customFormat="1" ht="16.5" customHeight="1" x14ac:dyDescent="0.2">
      <c r="A134" s="34"/>
      <c r="B134" s="35"/>
      <c r="C134" s="228" t="s">
        <v>120</v>
      </c>
      <c r="D134" s="228" t="s">
        <v>176</v>
      </c>
      <c r="E134" s="229" t="s">
        <v>507</v>
      </c>
      <c r="F134" s="230" t="s">
        <v>508</v>
      </c>
      <c r="G134" s="231" t="s">
        <v>193</v>
      </c>
      <c r="H134" s="232">
        <v>240</v>
      </c>
      <c r="I134" s="233"/>
      <c r="J134" s="234">
        <f>ROUND(I134*H134,2)</f>
        <v>0</v>
      </c>
      <c r="K134" s="230" t="s">
        <v>154</v>
      </c>
      <c r="L134" s="235"/>
      <c r="M134" s="236" t="s">
        <v>1</v>
      </c>
      <c r="N134" s="237" t="s">
        <v>38</v>
      </c>
      <c r="O134" s="71"/>
      <c r="P134" s="201">
        <f>O134*H134</f>
        <v>0</v>
      </c>
      <c r="Q134" s="201">
        <v>4.7E-2</v>
      </c>
      <c r="R134" s="201">
        <f>Q134*H134</f>
        <v>11.28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180</v>
      </c>
      <c r="AT134" s="203" t="s">
        <v>176</v>
      </c>
      <c r="AU134" s="203" t="s">
        <v>83</v>
      </c>
      <c r="AY134" s="17" t="s">
        <v>147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81</v>
      </c>
      <c r="BK134" s="204">
        <f>ROUND(I134*H134,2)</f>
        <v>0</v>
      </c>
      <c r="BL134" s="17" t="s">
        <v>155</v>
      </c>
      <c r="BM134" s="203" t="s">
        <v>509</v>
      </c>
    </row>
    <row r="135" spans="1:65" s="13" customFormat="1" x14ac:dyDescent="0.2">
      <c r="B135" s="205"/>
      <c r="C135" s="206"/>
      <c r="D135" s="207" t="s">
        <v>157</v>
      </c>
      <c r="E135" s="208" t="s">
        <v>1</v>
      </c>
      <c r="F135" s="209" t="s">
        <v>510</v>
      </c>
      <c r="G135" s="206"/>
      <c r="H135" s="210">
        <v>240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83</v>
      </c>
      <c r="AV135" s="13" t="s">
        <v>83</v>
      </c>
      <c r="AW135" s="13" t="s">
        <v>30</v>
      </c>
      <c r="AX135" s="13" t="s">
        <v>73</v>
      </c>
      <c r="AY135" s="216" t="s">
        <v>147</v>
      </c>
    </row>
    <row r="136" spans="1:65" s="14" customFormat="1" x14ac:dyDescent="0.2">
      <c r="B136" s="217"/>
      <c r="C136" s="218"/>
      <c r="D136" s="207" t="s">
        <v>157</v>
      </c>
      <c r="E136" s="219" t="s">
        <v>1</v>
      </c>
      <c r="F136" s="220" t="s">
        <v>164</v>
      </c>
      <c r="G136" s="218"/>
      <c r="H136" s="221">
        <v>240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157</v>
      </c>
      <c r="AU136" s="227" t="s">
        <v>83</v>
      </c>
      <c r="AV136" s="14" t="s">
        <v>155</v>
      </c>
      <c r="AW136" s="14" t="s">
        <v>30</v>
      </c>
      <c r="AX136" s="14" t="s">
        <v>81</v>
      </c>
      <c r="AY136" s="227" t="s">
        <v>147</v>
      </c>
    </row>
    <row r="137" spans="1:65" s="2" customFormat="1" ht="16.5" customHeight="1" x14ac:dyDescent="0.2">
      <c r="A137" s="34"/>
      <c r="B137" s="35"/>
      <c r="C137" s="228" t="s">
        <v>155</v>
      </c>
      <c r="D137" s="228" t="s">
        <v>176</v>
      </c>
      <c r="E137" s="229" t="s">
        <v>511</v>
      </c>
      <c r="F137" s="230" t="s">
        <v>512</v>
      </c>
      <c r="G137" s="231" t="s">
        <v>179</v>
      </c>
      <c r="H137" s="232">
        <v>20.7</v>
      </c>
      <c r="I137" s="233"/>
      <c r="J137" s="234">
        <f>ROUND(I137*H137,2)</f>
        <v>0</v>
      </c>
      <c r="K137" s="230" t="s">
        <v>154</v>
      </c>
      <c r="L137" s="235"/>
      <c r="M137" s="236" t="s">
        <v>1</v>
      </c>
      <c r="N137" s="237" t="s">
        <v>38</v>
      </c>
      <c r="O137" s="71"/>
      <c r="P137" s="201">
        <f>O137*H137</f>
        <v>0</v>
      </c>
      <c r="Q137" s="201">
        <v>1</v>
      </c>
      <c r="R137" s="201">
        <f>Q137*H137</f>
        <v>20.7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180</v>
      </c>
      <c r="AT137" s="203" t="s">
        <v>176</v>
      </c>
      <c r="AU137" s="203" t="s">
        <v>83</v>
      </c>
      <c r="AY137" s="17" t="s">
        <v>147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81</v>
      </c>
      <c r="BK137" s="204">
        <f>ROUND(I137*H137,2)</f>
        <v>0</v>
      </c>
      <c r="BL137" s="17" t="s">
        <v>155</v>
      </c>
      <c r="BM137" s="203" t="s">
        <v>513</v>
      </c>
    </row>
    <row r="138" spans="1:65" s="15" customFormat="1" x14ac:dyDescent="0.2">
      <c r="B138" s="238"/>
      <c r="C138" s="239"/>
      <c r="D138" s="207" t="s">
        <v>157</v>
      </c>
      <c r="E138" s="240" t="s">
        <v>1</v>
      </c>
      <c r="F138" s="241" t="s">
        <v>514</v>
      </c>
      <c r="G138" s="239"/>
      <c r="H138" s="240" t="s">
        <v>1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157</v>
      </c>
      <c r="AU138" s="247" t="s">
        <v>83</v>
      </c>
      <c r="AV138" s="15" t="s">
        <v>81</v>
      </c>
      <c r="AW138" s="15" t="s">
        <v>30</v>
      </c>
      <c r="AX138" s="15" t="s">
        <v>73</v>
      </c>
      <c r="AY138" s="247" t="s">
        <v>147</v>
      </c>
    </row>
    <row r="139" spans="1:65" s="13" customFormat="1" x14ac:dyDescent="0.2">
      <c r="B139" s="205"/>
      <c r="C139" s="206"/>
      <c r="D139" s="207" t="s">
        <v>157</v>
      </c>
      <c r="E139" s="208" t="s">
        <v>1</v>
      </c>
      <c r="F139" s="209" t="s">
        <v>515</v>
      </c>
      <c r="G139" s="206"/>
      <c r="H139" s="210">
        <v>19.872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83</v>
      </c>
      <c r="AV139" s="13" t="s">
        <v>83</v>
      </c>
      <c r="AW139" s="13" t="s">
        <v>30</v>
      </c>
      <c r="AX139" s="13" t="s">
        <v>73</v>
      </c>
      <c r="AY139" s="216" t="s">
        <v>147</v>
      </c>
    </row>
    <row r="140" spans="1:65" s="13" customFormat="1" x14ac:dyDescent="0.2">
      <c r="B140" s="205"/>
      <c r="C140" s="206"/>
      <c r="D140" s="207" t="s">
        <v>157</v>
      </c>
      <c r="E140" s="208" t="s">
        <v>1</v>
      </c>
      <c r="F140" s="209" t="s">
        <v>516</v>
      </c>
      <c r="G140" s="206"/>
      <c r="H140" s="210">
        <v>0.82799999999999996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83</v>
      </c>
      <c r="AV140" s="13" t="s">
        <v>83</v>
      </c>
      <c r="AW140" s="13" t="s">
        <v>30</v>
      </c>
      <c r="AX140" s="13" t="s">
        <v>73</v>
      </c>
      <c r="AY140" s="216" t="s">
        <v>147</v>
      </c>
    </row>
    <row r="141" spans="1:65" s="14" customFormat="1" x14ac:dyDescent="0.2">
      <c r="B141" s="217"/>
      <c r="C141" s="218"/>
      <c r="D141" s="207" t="s">
        <v>157</v>
      </c>
      <c r="E141" s="219" t="s">
        <v>1</v>
      </c>
      <c r="F141" s="220" t="s">
        <v>164</v>
      </c>
      <c r="G141" s="218"/>
      <c r="H141" s="221">
        <v>20.7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157</v>
      </c>
      <c r="AU141" s="227" t="s">
        <v>83</v>
      </c>
      <c r="AV141" s="14" t="s">
        <v>155</v>
      </c>
      <c r="AW141" s="14" t="s">
        <v>30</v>
      </c>
      <c r="AX141" s="14" t="s">
        <v>81</v>
      </c>
      <c r="AY141" s="227" t="s">
        <v>147</v>
      </c>
    </row>
    <row r="142" spans="1:65" s="2" customFormat="1" ht="21.75" customHeight="1" x14ac:dyDescent="0.2">
      <c r="A142" s="34"/>
      <c r="B142" s="35"/>
      <c r="C142" s="228" t="s">
        <v>148</v>
      </c>
      <c r="D142" s="228" t="s">
        <v>176</v>
      </c>
      <c r="E142" s="229" t="s">
        <v>517</v>
      </c>
      <c r="F142" s="230" t="s">
        <v>518</v>
      </c>
      <c r="G142" s="231" t="s">
        <v>168</v>
      </c>
      <c r="H142" s="232">
        <v>8.6</v>
      </c>
      <c r="I142" s="233"/>
      <c r="J142" s="234">
        <f>ROUND(I142*H142,2)</f>
        <v>0</v>
      </c>
      <c r="K142" s="230" t="s">
        <v>154</v>
      </c>
      <c r="L142" s="235"/>
      <c r="M142" s="236" t="s">
        <v>1</v>
      </c>
      <c r="N142" s="237" t="s">
        <v>38</v>
      </c>
      <c r="O142" s="71"/>
      <c r="P142" s="201">
        <f>O142*H142</f>
        <v>0</v>
      </c>
      <c r="Q142" s="201">
        <v>2.234</v>
      </c>
      <c r="R142" s="201">
        <f>Q142*H142</f>
        <v>19.212399999999999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180</v>
      </c>
      <c r="AT142" s="203" t="s">
        <v>176</v>
      </c>
      <c r="AU142" s="203" t="s">
        <v>83</v>
      </c>
      <c r="AY142" s="17" t="s">
        <v>147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81</v>
      </c>
      <c r="BK142" s="204">
        <f>ROUND(I142*H142,2)</f>
        <v>0</v>
      </c>
      <c r="BL142" s="17" t="s">
        <v>155</v>
      </c>
      <c r="BM142" s="203" t="s">
        <v>519</v>
      </c>
    </row>
    <row r="143" spans="1:65" s="15" customFormat="1" x14ac:dyDescent="0.2">
      <c r="B143" s="238"/>
      <c r="C143" s="239"/>
      <c r="D143" s="207" t="s">
        <v>157</v>
      </c>
      <c r="E143" s="240" t="s">
        <v>1</v>
      </c>
      <c r="F143" s="241" t="s">
        <v>520</v>
      </c>
      <c r="G143" s="239"/>
      <c r="H143" s="240" t="s">
        <v>1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157</v>
      </c>
      <c r="AU143" s="247" t="s">
        <v>83</v>
      </c>
      <c r="AV143" s="15" t="s">
        <v>81</v>
      </c>
      <c r="AW143" s="15" t="s">
        <v>30</v>
      </c>
      <c r="AX143" s="15" t="s">
        <v>73</v>
      </c>
      <c r="AY143" s="247" t="s">
        <v>147</v>
      </c>
    </row>
    <row r="144" spans="1:65" s="13" customFormat="1" x14ac:dyDescent="0.2">
      <c r="B144" s="205"/>
      <c r="C144" s="206"/>
      <c r="D144" s="207" t="s">
        <v>157</v>
      </c>
      <c r="E144" s="208" t="s">
        <v>1</v>
      </c>
      <c r="F144" s="209" t="s">
        <v>521</v>
      </c>
      <c r="G144" s="206"/>
      <c r="H144" s="210">
        <v>6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83</v>
      </c>
      <c r="AV144" s="13" t="s">
        <v>83</v>
      </c>
      <c r="AW144" s="13" t="s">
        <v>30</v>
      </c>
      <c r="AX144" s="13" t="s">
        <v>73</v>
      </c>
      <c r="AY144" s="216" t="s">
        <v>147</v>
      </c>
    </row>
    <row r="145" spans="1:65" s="15" customFormat="1" x14ac:dyDescent="0.2">
      <c r="B145" s="238"/>
      <c r="C145" s="239"/>
      <c r="D145" s="207" t="s">
        <v>157</v>
      </c>
      <c r="E145" s="240" t="s">
        <v>1</v>
      </c>
      <c r="F145" s="241" t="s">
        <v>522</v>
      </c>
      <c r="G145" s="239"/>
      <c r="H145" s="240" t="s">
        <v>1</v>
      </c>
      <c r="I145" s="242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157</v>
      </c>
      <c r="AU145" s="247" t="s">
        <v>83</v>
      </c>
      <c r="AV145" s="15" t="s">
        <v>81</v>
      </c>
      <c r="AW145" s="15" t="s">
        <v>30</v>
      </c>
      <c r="AX145" s="15" t="s">
        <v>73</v>
      </c>
      <c r="AY145" s="247" t="s">
        <v>147</v>
      </c>
    </row>
    <row r="146" spans="1:65" s="13" customFormat="1" x14ac:dyDescent="0.2">
      <c r="B146" s="205"/>
      <c r="C146" s="206"/>
      <c r="D146" s="207" t="s">
        <v>157</v>
      </c>
      <c r="E146" s="208" t="s">
        <v>1</v>
      </c>
      <c r="F146" s="209" t="s">
        <v>523</v>
      </c>
      <c r="G146" s="206"/>
      <c r="H146" s="210">
        <v>2.6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83</v>
      </c>
      <c r="AV146" s="13" t="s">
        <v>83</v>
      </c>
      <c r="AW146" s="13" t="s">
        <v>30</v>
      </c>
      <c r="AX146" s="13" t="s">
        <v>73</v>
      </c>
      <c r="AY146" s="216" t="s">
        <v>147</v>
      </c>
    </row>
    <row r="147" spans="1:65" s="14" customFormat="1" x14ac:dyDescent="0.2">
      <c r="B147" s="217"/>
      <c r="C147" s="218"/>
      <c r="D147" s="207" t="s">
        <v>157</v>
      </c>
      <c r="E147" s="219" t="s">
        <v>1</v>
      </c>
      <c r="F147" s="220" t="s">
        <v>164</v>
      </c>
      <c r="G147" s="218"/>
      <c r="H147" s="221">
        <v>8.6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157</v>
      </c>
      <c r="AU147" s="227" t="s">
        <v>83</v>
      </c>
      <c r="AV147" s="14" t="s">
        <v>155</v>
      </c>
      <c r="AW147" s="14" t="s">
        <v>30</v>
      </c>
      <c r="AX147" s="14" t="s">
        <v>81</v>
      </c>
      <c r="AY147" s="227" t="s">
        <v>147</v>
      </c>
    </row>
    <row r="148" spans="1:65" s="2" customFormat="1" ht="16.5" customHeight="1" x14ac:dyDescent="0.2">
      <c r="A148" s="34"/>
      <c r="B148" s="35"/>
      <c r="C148" s="228" t="s">
        <v>190</v>
      </c>
      <c r="D148" s="228" t="s">
        <v>176</v>
      </c>
      <c r="E148" s="229" t="s">
        <v>524</v>
      </c>
      <c r="F148" s="230" t="s">
        <v>525</v>
      </c>
      <c r="G148" s="231" t="s">
        <v>193</v>
      </c>
      <c r="H148" s="232">
        <v>130</v>
      </c>
      <c r="I148" s="233"/>
      <c r="J148" s="234">
        <f>ROUND(I148*H148,2)</f>
        <v>0</v>
      </c>
      <c r="K148" s="230" t="s">
        <v>154</v>
      </c>
      <c r="L148" s="235"/>
      <c r="M148" s="236" t="s">
        <v>1</v>
      </c>
      <c r="N148" s="237" t="s">
        <v>38</v>
      </c>
      <c r="O148" s="71"/>
      <c r="P148" s="201">
        <f>O148*H148</f>
        <v>0</v>
      </c>
      <c r="Q148" s="201">
        <v>5.8999999999999997E-2</v>
      </c>
      <c r="R148" s="201">
        <f>Q148*H148</f>
        <v>7.67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180</v>
      </c>
      <c r="AT148" s="203" t="s">
        <v>176</v>
      </c>
      <c r="AU148" s="203" t="s">
        <v>83</v>
      </c>
      <c r="AY148" s="17" t="s">
        <v>147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81</v>
      </c>
      <c r="BK148" s="204">
        <f>ROUND(I148*H148,2)</f>
        <v>0</v>
      </c>
      <c r="BL148" s="17" t="s">
        <v>155</v>
      </c>
      <c r="BM148" s="203" t="s">
        <v>526</v>
      </c>
    </row>
    <row r="149" spans="1:65" s="15" customFormat="1" x14ac:dyDescent="0.2">
      <c r="B149" s="238"/>
      <c r="C149" s="239"/>
      <c r="D149" s="207" t="s">
        <v>157</v>
      </c>
      <c r="E149" s="240" t="s">
        <v>1</v>
      </c>
      <c r="F149" s="241" t="s">
        <v>527</v>
      </c>
      <c r="G149" s="239"/>
      <c r="H149" s="240" t="s">
        <v>1</v>
      </c>
      <c r="I149" s="242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AT149" s="247" t="s">
        <v>157</v>
      </c>
      <c r="AU149" s="247" t="s">
        <v>83</v>
      </c>
      <c r="AV149" s="15" t="s">
        <v>81</v>
      </c>
      <c r="AW149" s="15" t="s">
        <v>30</v>
      </c>
      <c r="AX149" s="15" t="s">
        <v>73</v>
      </c>
      <c r="AY149" s="247" t="s">
        <v>147</v>
      </c>
    </row>
    <row r="150" spans="1:65" s="13" customFormat="1" x14ac:dyDescent="0.2">
      <c r="B150" s="205"/>
      <c r="C150" s="206"/>
      <c r="D150" s="207" t="s">
        <v>157</v>
      </c>
      <c r="E150" s="208" t="s">
        <v>1</v>
      </c>
      <c r="F150" s="209" t="s">
        <v>506</v>
      </c>
      <c r="G150" s="206"/>
      <c r="H150" s="210">
        <v>120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83</v>
      </c>
      <c r="AV150" s="13" t="s">
        <v>83</v>
      </c>
      <c r="AW150" s="13" t="s">
        <v>30</v>
      </c>
      <c r="AX150" s="13" t="s">
        <v>73</v>
      </c>
      <c r="AY150" s="216" t="s">
        <v>147</v>
      </c>
    </row>
    <row r="151" spans="1:65" s="13" customFormat="1" x14ac:dyDescent="0.2">
      <c r="B151" s="205"/>
      <c r="C151" s="206"/>
      <c r="D151" s="207" t="s">
        <v>157</v>
      </c>
      <c r="E151" s="208" t="s">
        <v>1</v>
      </c>
      <c r="F151" s="209" t="s">
        <v>528</v>
      </c>
      <c r="G151" s="206"/>
      <c r="H151" s="210">
        <v>10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157</v>
      </c>
      <c r="AU151" s="216" t="s">
        <v>83</v>
      </c>
      <c r="AV151" s="13" t="s">
        <v>83</v>
      </c>
      <c r="AW151" s="13" t="s">
        <v>30</v>
      </c>
      <c r="AX151" s="13" t="s">
        <v>73</v>
      </c>
      <c r="AY151" s="216" t="s">
        <v>147</v>
      </c>
    </row>
    <row r="152" spans="1:65" s="14" customFormat="1" x14ac:dyDescent="0.2">
      <c r="B152" s="217"/>
      <c r="C152" s="218"/>
      <c r="D152" s="207" t="s">
        <v>157</v>
      </c>
      <c r="E152" s="219" t="s">
        <v>1</v>
      </c>
      <c r="F152" s="220" t="s">
        <v>164</v>
      </c>
      <c r="G152" s="218"/>
      <c r="H152" s="221">
        <v>130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157</v>
      </c>
      <c r="AU152" s="227" t="s">
        <v>83</v>
      </c>
      <c r="AV152" s="14" t="s">
        <v>155</v>
      </c>
      <c r="AW152" s="14" t="s">
        <v>30</v>
      </c>
      <c r="AX152" s="14" t="s">
        <v>81</v>
      </c>
      <c r="AY152" s="227" t="s">
        <v>147</v>
      </c>
    </row>
    <row r="153" spans="1:65" s="2" customFormat="1" ht="24.2" customHeight="1" x14ac:dyDescent="0.2">
      <c r="A153" s="34"/>
      <c r="B153" s="35"/>
      <c r="C153" s="228" t="s">
        <v>198</v>
      </c>
      <c r="D153" s="228" t="s">
        <v>176</v>
      </c>
      <c r="E153" s="229" t="s">
        <v>529</v>
      </c>
      <c r="F153" s="230" t="s">
        <v>530</v>
      </c>
      <c r="G153" s="231" t="s">
        <v>179</v>
      </c>
      <c r="H153" s="232">
        <v>35.75</v>
      </c>
      <c r="I153" s="233"/>
      <c r="J153" s="234">
        <f>ROUND(I153*H153,2)</f>
        <v>0</v>
      </c>
      <c r="K153" s="230" t="s">
        <v>154</v>
      </c>
      <c r="L153" s="235"/>
      <c r="M153" s="236" t="s">
        <v>1</v>
      </c>
      <c r="N153" s="237" t="s">
        <v>38</v>
      </c>
      <c r="O153" s="71"/>
      <c r="P153" s="201">
        <f>O153*H153</f>
        <v>0</v>
      </c>
      <c r="Q153" s="201">
        <v>1</v>
      </c>
      <c r="R153" s="201">
        <f>Q153*H153</f>
        <v>35.75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180</v>
      </c>
      <c r="AT153" s="203" t="s">
        <v>176</v>
      </c>
      <c r="AU153" s="203" t="s">
        <v>83</v>
      </c>
      <c r="AY153" s="17" t="s">
        <v>147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81</v>
      </c>
      <c r="BK153" s="204">
        <f>ROUND(I153*H153,2)</f>
        <v>0</v>
      </c>
      <c r="BL153" s="17" t="s">
        <v>155</v>
      </c>
      <c r="BM153" s="203" t="s">
        <v>531</v>
      </c>
    </row>
    <row r="154" spans="1:65" s="15" customFormat="1" x14ac:dyDescent="0.2">
      <c r="B154" s="238"/>
      <c r="C154" s="239"/>
      <c r="D154" s="207" t="s">
        <v>157</v>
      </c>
      <c r="E154" s="240" t="s">
        <v>1</v>
      </c>
      <c r="F154" s="241" t="s">
        <v>532</v>
      </c>
      <c r="G154" s="239"/>
      <c r="H154" s="240" t="s">
        <v>1</v>
      </c>
      <c r="I154" s="242"/>
      <c r="J154" s="239"/>
      <c r="K154" s="239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157</v>
      </c>
      <c r="AU154" s="247" t="s">
        <v>83</v>
      </c>
      <c r="AV154" s="15" t="s">
        <v>81</v>
      </c>
      <c r="AW154" s="15" t="s">
        <v>30</v>
      </c>
      <c r="AX154" s="15" t="s">
        <v>73</v>
      </c>
      <c r="AY154" s="247" t="s">
        <v>147</v>
      </c>
    </row>
    <row r="155" spans="1:65" s="13" customFormat="1" x14ac:dyDescent="0.2">
      <c r="B155" s="205"/>
      <c r="C155" s="206"/>
      <c r="D155" s="207" t="s">
        <v>157</v>
      </c>
      <c r="E155" s="208" t="s">
        <v>1</v>
      </c>
      <c r="F155" s="209" t="s">
        <v>533</v>
      </c>
      <c r="G155" s="206"/>
      <c r="H155" s="210">
        <v>34.5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157</v>
      </c>
      <c r="AU155" s="216" t="s">
        <v>83</v>
      </c>
      <c r="AV155" s="13" t="s">
        <v>83</v>
      </c>
      <c r="AW155" s="13" t="s">
        <v>30</v>
      </c>
      <c r="AX155" s="13" t="s">
        <v>73</v>
      </c>
      <c r="AY155" s="216" t="s">
        <v>147</v>
      </c>
    </row>
    <row r="156" spans="1:65" s="13" customFormat="1" x14ac:dyDescent="0.2">
      <c r="B156" s="205"/>
      <c r="C156" s="206"/>
      <c r="D156" s="207" t="s">
        <v>157</v>
      </c>
      <c r="E156" s="208" t="s">
        <v>1</v>
      </c>
      <c r="F156" s="209" t="s">
        <v>534</v>
      </c>
      <c r="G156" s="206"/>
      <c r="H156" s="210">
        <v>1.25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157</v>
      </c>
      <c r="AU156" s="216" t="s">
        <v>83</v>
      </c>
      <c r="AV156" s="13" t="s">
        <v>83</v>
      </c>
      <c r="AW156" s="13" t="s">
        <v>30</v>
      </c>
      <c r="AX156" s="13" t="s">
        <v>73</v>
      </c>
      <c r="AY156" s="216" t="s">
        <v>147</v>
      </c>
    </row>
    <row r="157" spans="1:65" s="14" customFormat="1" x14ac:dyDescent="0.2">
      <c r="B157" s="217"/>
      <c r="C157" s="218"/>
      <c r="D157" s="207" t="s">
        <v>157</v>
      </c>
      <c r="E157" s="219" t="s">
        <v>1</v>
      </c>
      <c r="F157" s="220" t="s">
        <v>164</v>
      </c>
      <c r="G157" s="218"/>
      <c r="H157" s="221">
        <v>35.75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157</v>
      </c>
      <c r="AU157" s="227" t="s">
        <v>83</v>
      </c>
      <c r="AV157" s="14" t="s">
        <v>155</v>
      </c>
      <c r="AW157" s="14" t="s">
        <v>30</v>
      </c>
      <c r="AX157" s="14" t="s">
        <v>81</v>
      </c>
      <c r="AY157" s="227" t="s">
        <v>147</v>
      </c>
    </row>
    <row r="158" spans="1:65" s="2" customFormat="1" ht="16.5" customHeight="1" x14ac:dyDescent="0.2">
      <c r="A158" s="34"/>
      <c r="B158" s="35"/>
      <c r="C158" s="228" t="s">
        <v>180</v>
      </c>
      <c r="D158" s="228" t="s">
        <v>176</v>
      </c>
      <c r="E158" s="229" t="s">
        <v>535</v>
      </c>
      <c r="F158" s="230" t="s">
        <v>536</v>
      </c>
      <c r="G158" s="231" t="s">
        <v>193</v>
      </c>
      <c r="H158" s="232">
        <v>6</v>
      </c>
      <c r="I158" s="233"/>
      <c r="J158" s="234">
        <f>ROUND(I158*H158,2)</f>
        <v>0</v>
      </c>
      <c r="K158" s="230" t="s">
        <v>154</v>
      </c>
      <c r="L158" s="235"/>
      <c r="M158" s="236" t="s">
        <v>1</v>
      </c>
      <c r="N158" s="237" t="s">
        <v>38</v>
      </c>
      <c r="O158" s="7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180</v>
      </c>
      <c r="AT158" s="203" t="s">
        <v>176</v>
      </c>
      <c r="AU158" s="203" t="s">
        <v>83</v>
      </c>
      <c r="AY158" s="17" t="s">
        <v>147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81</v>
      </c>
      <c r="BK158" s="204">
        <f>ROUND(I158*H158,2)</f>
        <v>0</v>
      </c>
      <c r="BL158" s="17" t="s">
        <v>155</v>
      </c>
      <c r="BM158" s="203" t="s">
        <v>537</v>
      </c>
    </row>
    <row r="159" spans="1:65" s="13" customFormat="1" x14ac:dyDescent="0.2">
      <c r="B159" s="205"/>
      <c r="C159" s="206"/>
      <c r="D159" s="207" t="s">
        <v>157</v>
      </c>
      <c r="E159" s="208" t="s">
        <v>1</v>
      </c>
      <c r="F159" s="209" t="s">
        <v>190</v>
      </c>
      <c r="G159" s="206"/>
      <c r="H159" s="210">
        <v>6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157</v>
      </c>
      <c r="AU159" s="216" t="s">
        <v>83</v>
      </c>
      <c r="AV159" s="13" t="s">
        <v>83</v>
      </c>
      <c r="AW159" s="13" t="s">
        <v>30</v>
      </c>
      <c r="AX159" s="13" t="s">
        <v>73</v>
      </c>
      <c r="AY159" s="216" t="s">
        <v>147</v>
      </c>
    </row>
    <row r="160" spans="1:65" s="14" customFormat="1" x14ac:dyDescent="0.2">
      <c r="B160" s="217"/>
      <c r="C160" s="218"/>
      <c r="D160" s="207" t="s">
        <v>157</v>
      </c>
      <c r="E160" s="219" t="s">
        <v>1</v>
      </c>
      <c r="F160" s="220" t="s">
        <v>164</v>
      </c>
      <c r="G160" s="218"/>
      <c r="H160" s="221">
        <v>6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157</v>
      </c>
      <c r="AU160" s="227" t="s">
        <v>83</v>
      </c>
      <c r="AV160" s="14" t="s">
        <v>155</v>
      </c>
      <c r="AW160" s="14" t="s">
        <v>30</v>
      </c>
      <c r="AX160" s="14" t="s">
        <v>81</v>
      </c>
      <c r="AY160" s="227" t="s">
        <v>147</v>
      </c>
    </row>
    <row r="161" spans="1:65" s="12" customFormat="1" ht="22.9" customHeight="1" x14ac:dyDescent="0.2">
      <c r="B161" s="176"/>
      <c r="C161" s="177"/>
      <c r="D161" s="178" t="s">
        <v>72</v>
      </c>
      <c r="E161" s="190" t="s">
        <v>148</v>
      </c>
      <c r="F161" s="190" t="s">
        <v>149</v>
      </c>
      <c r="G161" s="177"/>
      <c r="H161" s="177"/>
      <c r="I161" s="180"/>
      <c r="J161" s="191">
        <f>BK161</f>
        <v>0</v>
      </c>
      <c r="K161" s="177"/>
      <c r="L161" s="182"/>
      <c r="M161" s="183"/>
      <c r="N161" s="184"/>
      <c r="O161" s="184"/>
      <c r="P161" s="185">
        <f>SUM(P162:P186)</f>
        <v>0</v>
      </c>
      <c r="Q161" s="184"/>
      <c r="R161" s="185">
        <f>SUM(R162:R186)</f>
        <v>0</v>
      </c>
      <c r="S161" s="184"/>
      <c r="T161" s="186">
        <f>SUM(T162:T186)</f>
        <v>0</v>
      </c>
      <c r="AR161" s="187" t="s">
        <v>81</v>
      </c>
      <c r="AT161" s="188" t="s">
        <v>72</v>
      </c>
      <c r="AU161" s="188" t="s">
        <v>81</v>
      </c>
      <c r="AY161" s="187" t="s">
        <v>147</v>
      </c>
      <c r="BK161" s="189">
        <f>SUM(BK162:BK186)</f>
        <v>0</v>
      </c>
    </row>
    <row r="162" spans="1:65" s="2" customFormat="1" ht="76.349999999999994" customHeight="1" x14ac:dyDescent="0.2">
      <c r="A162" s="34"/>
      <c r="B162" s="35"/>
      <c r="C162" s="192" t="s">
        <v>207</v>
      </c>
      <c r="D162" s="192" t="s">
        <v>150</v>
      </c>
      <c r="E162" s="193" t="s">
        <v>538</v>
      </c>
      <c r="F162" s="194" t="s">
        <v>539</v>
      </c>
      <c r="G162" s="195" t="s">
        <v>153</v>
      </c>
      <c r="H162" s="196">
        <v>287.5</v>
      </c>
      <c r="I162" s="197"/>
      <c r="J162" s="198">
        <f>ROUND(I162*H162,2)</f>
        <v>0</v>
      </c>
      <c r="K162" s="194" t="s">
        <v>154</v>
      </c>
      <c r="L162" s="39"/>
      <c r="M162" s="199" t="s">
        <v>1</v>
      </c>
      <c r="N162" s="200" t="s">
        <v>38</v>
      </c>
      <c r="O162" s="7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155</v>
      </c>
      <c r="AT162" s="203" t="s">
        <v>150</v>
      </c>
      <c r="AU162" s="203" t="s">
        <v>83</v>
      </c>
      <c r="AY162" s="17" t="s">
        <v>147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81</v>
      </c>
      <c r="BK162" s="204">
        <f>ROUND(I162*H162,2)</f>
        <v>0</v>
      </c>
      <c r="BL162" s="17" t="s">
        <v>155</v>
      </c>
      <c r="BM162" s="203" t="s">
        <v>540</v>
      </c>
    </row>
    <row r="163" spans="1:65" s="15" customFormat="1" x14ac:dyDescent="0.2">
      <c r="B163" s="238"/>
      <c r="C163" s="239"/>
      <c r="D163" s="207" t="s">
        <v>157</v>
      </c>
      <c r="E163" s="240" t="s">
        <v>1</v>
      </c>
      <c r="F163" s="241" t="s">
        <v>541</v>
      </c>
      <c r="G163" s="239"/>
      <c r="H163" s="240" t="s">
        <v>1</v>
      </c>
      <c r="I163" s="242"/>
      <c r="J163" s="239"/>
      <c r="K163" s="239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157</v>
      </c>
      <c r="AU163" s="247" t="s">
        <v>83</v>
      </c>
      <c r="AV163" s="15" t="s">
        <v>81</v>
      </c>
      <c r="AW163" s="15" t="s">
        <v>30</v>
      </c>
      <c r="AX163" s="15" t="s">
        <v>73</v>
      </c>
      <c r="AY163" s="247" t="s">
        <v>147</v>
      </c>
    </row>
    <row r="164" spans="1:65" s="13" customFormat="1" x14ac:dyDescent="0.2">
      <c r="B164" s="205"/>
      <c r="C164" s="206"/>
      <c r="D164" s="207" t="s">
        <v>157</v>
      </c>
      <c r="E164" s="208" t="s">
        <v>1</v>
      </c>
      <c r="F164" s="209" t="s">
        <v>542</v>
      </c>
      <c r="G164" s="206"/>
      <c r="H164" s="210">
        <v>276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157</v>
      </c>
      <c r="AU164" s="216" t="s">
        <v>83</v>
      </c>
      <c r="AV164" s="13" t="s">
        <v>83</v>
      </c>
      <c r="AW164" s="13" t="s">
        <v>30</v>
      </c>
      <c r="AX164" s="13" t="s">
        <v>73</v>
      </c>
      <c r="AY164" s="216" t="s">
        <v>147</v>
      </c>
    </row>
    <row r="165" spans="1:65" s="13" customFormat="1" x14ac:dyDescent="0.2">
      <c r="B165" s="205"/>
      <c r="C165" s="206"/>
      <c r="D165" s="207" t="s">
        <v>157</v>
      </c>
      <c r="E165" s="208" t="s">
        <v>1</v>
      </c>
      <c r="F165" s="209" t="s">
        <v>543</v>
      </c>
      <c r="G165" s="206"/>
      <c r="H165" s="210">
        <v>11.5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157</v>
      </c>
      <c r="AU165" s="216" t="s">
        <v>83</v>
      </c>
      <c r="AV165" s="13" t="s">
        <v>83</v>
      </c>
      <c r="AW165" s="13" t="s">
        <v>30</v>
      </c>
      <c r="AX165" s="13" t="s">
        <v>73</v>
      </c>
      <c r="AY165" s="216" t="s">
        <v>147</v>
      </c>
    </row>
    <row r="166" spans="1:65" s="14" customFormat="1" x14ac:dyDescent="0.2">
      <c r="B166" s="217"/>
      <c r="C166" s="218"/>
      <c r="D166" s="207" t="s">
        <v>157</v>
      </c>
      <c r="E166" s="219" t="s">
        <v>1</v>
      </c>
      <c r="F166" s="220" t="s">
        <v>164</v>
      </c>
      <c r="G166" s="218"/>
      <c r="H166" s="221">
        <v>287.5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157</v>
      </c>
      <c r="AU166" s="227" t="s">
        <v>83</v>
      </c>
      <c r="AV166" s="14" t="s">
        <v>155</v>
      </c>
      <c r="AW166" s="14" t="s">
        <v>30</v>
      </c>
      <c r="AX166" s="14" t="s">
        <v>81</v>
      </c>
      <c r="AY166" s="227" t="s">
        <v>147</v>
      </c>
    </row>
    <row r="167" spans="1:65" s="2" customFormat="1" ht="55.5" customHeight="1" x14ac:dyDescent="0.2">
      <c r="A167" s="34"/>
      <c r="B167" s="35"/>
      <c r="C167" s="192" t="s">
        <v>213</v>
      </c>
      <c r="D167" s="192" t="s">
        <v>150</v>
      </c>
      <c r="E167" s="193" t="s">
        <v>544</v>
      </c>
      <c r="F167" s="194" t="s">
        <v>545</v>
      </c>
      <c r="G167" s="195" t="s">
        <v>185</v>
      </c>
      <c r="H167" s="196">
        <v>120</v>
      </c>
      <c r="I167" s="197"/>
      <c r="J167" s="198">
        <f>ROUND(I167*H167,2)</f>
        <v>0</v>
      </c>
      <c r="K167" s="194" t="s">
        <v>154</v>
      </c>
      <c r="L167" s="39"/>
      <c r="M167" s="199" t="s">
        <v>1</v>
      </c>
      <c r="N167" s="200" t="s">
        <v>38</v>
      </c>
      <c r="O167" s="7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155</v>
      </c>
      <c r="AT167" s="203" t="s">
        <v>150</v>
      </c>
      <c r="AU167" s="203" t="s">
        <v>83</v>
      </c>
      <c r="AY167" s="17" t="s">
        <v>147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81</v>
      </c>
      <c r="BK167" s="204">
        <f>ROUND(I167*H167,2)</f>
        <v>0</v>
      </c>
      <c r="BL167" s="17" t="s">
        <v>155</v>
      </c>
      <c r="BM167" s="203" t="s">
        <v>546</v>
      </c>
    </row>
    <row r="168" spans="1:65" s="15" customFormat="1" x14ac:dyDescent="0.2">
      <c r="B168" s="238"/>
      <c r="C168" s="239"/>
      <c r="D168" s="207" t="s">
        <v>157</v>
      </c>
      <c r="E168" s="240" t="s">
        <v>1</v>
      </c>
      <c r="F168" s="241" t="s">
        <v>547</v>
      </c>
      <c r="G168" s="239"/>
      <c r="H168" s="240" t="s">
        <v>1</v>
      </c>
      <c r="I168" s="242"/>
      <c r="J168" s="239"/>
      <c r="K168" s="239"/>
      <c r="L168" s="243"/>
      <c r="M168" s="244"/>
      <c r="N168" s="245"/>
      <c r="O168" s="245"/>
      <c r="P168" s="245"/>
      <c r="Q168" s="245"/>
      <c r="R168" s="245"/>
      <c r="S168" s="245"/>
      <c r="T168" s="246"/>
      <c r="AT168" s="247" t="s">
        <v>157</v>
      </c>
      <c r="AU168" s="247" t="s">
        <v>83</v>
      </c>
      <c r="AV168" s="15" t="s">
        <v>81</v>
      </c>
      <c r="AW168" s="15" t="s">
        <v>30</v>
      </c>
      <c r="AX168" s="15" t="s">
        <v>73</v>
      </c>
      <c r="AY168" s="247" t="s">
        <v>147</v>
      </c>
    </row>
    <row r="169" spans="1:65" s="13" customFormat="1" x14ac:dyDescent="0.2">
      <c r="B169" s="205"/>
      <c r="C169" s="206"/>
      <c r="D169" s="207" t="s">
        <v>157</v>
      </c>
      <c r="E169" s="208" t="s">
        <v>1</v>
      </c>
      <c r="F169" s="209" t="s">
        <v>506</v>
      </c>
      <c r="G169" s="206"/>
      <c r="H169" s="210">
        <v>120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157</v>
      </c>
      <c r="AU169" s="216" t="s">
        <v>83</v>
      </c>
      <c r="AV169" s="13" t="s">
        <v>83</v>
      </c>
      <c r="AW169" s="13" t="s">
        <v>30</v>
      </c>
      <c r="AX169" s="13" t="s">
        <v>73</v>
      </c>
      <c r="AY169" s="216" t="s">
        <v>147</v>
      </c>
    </row>
    <row r="170" spans="1:65" s="14" customFormat="1" x14ac:dyDescent="0.2">
      <c r="B170" s="217"/>
      <c r="C170" s="218"/>
      <c r="D170" s="207" t="s">
        <v>157</v>
      </c>
      <c r="E170" s="219" t="s">
        <v>1</v>
      </c>
      <c r="F170" s="220" t="s">
        <v>164</v>
      </c>
      <c r="G170" s="218"/>
      <c r="H170" s="221">
        <v>120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157</v>
      </c>
      <c r="AU170" s="227" t="s">
        <v>83</v>
      </c>
      <c r="AV170" s="14" t="s">
        <v>155</v>
      </c>
      <c r="AW170" s="14" t="s">
        <v>30</v>
      </c>
      <c r="AX170" s="14" t="s">
        <v>81</v>
      </c>
      <c r="AY170" s="227" t="s">
        <v>147</v>
      </c>
    </row>
    <row r="171" spans="1:65" s="2" customFormat="1" ht="78" customHeight="1" x14ac:dyDescent="0.2">
      <c r="A171" s="34"/>
      <c r="B171" s="35"/>
      <c r="C171" s="192" t="s">
        <v>219</v>
      </c>
      <c r="D171" s="192" t="s">
        <v>150</v>
      </c>
      <c r="E171" s="193" t="s">
        <v>548</v>
      </c>
      <c r="F171" s="194" t="s">
        <v>549</v>
      </c>
      <c r="G171" s="195" t="s">
        <v>193</v>
      </c>
      <c r="H171" s="196">
        <v>5</v>
      </c>
      <c r="I171" s="197"/>
      <c r="J171" s="198">
        <f>ROUND(I171*H171,2)</f>
        <v>0</v>
      </c>
      <c r="K171" s="194" t="s">
        <v>1</v>
      </c>
      <c r="L171" s="39"/>
      <c r="M171" s="199" t="s">
        <v>1</v>
      </c>
      <c r="N171" s="200" t="s">
        <v>38</v>
      </c>
      <c r="O171" s="71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155</v>
      </c>
      <c r="AT171" s="203" t="s">
        <v>150</v>
      </c>
      <c r="AU171" s="203" t="s">
        <v>83</v>
      </c>
      <c r="AY171" s="17" t="s">
        <v>147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81</v>
      </c>
      <c r="BK171" s="204">
        <f>ROUND(I171*H171,2)</f>
        <v>0</v>
      </c>
      <c r="BL171" s="17" t="s">
        <v>155</v>
      </c>
      <c r="BM171" s="203" t="s">
        <v>550</v>
      </c>
    </row>
    <row r="172" spans="1:65" s="13" customFormat="1" x14ac:dyDescent="0.2">
      <c r="B172" s="205"/>
      <c r="C172" s="206"/>
      <c r="D172" s="207" t="s">
        <v>157</v>
      </c>
      <c r="E172" s="208" t="s">
        <v>1</v>
      </c>
      <c r="F172" s="209" t="s">
        <v>551</v>
      </c>
      <c r="G172" s="206"/>
      <c r="H172" s="210">
        <v>5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83</v>
      </c>
      <c r="AV172" s="13" t="s">
        <v>83</v>
      </c>
      <c r="AW172" s="13" t="s">
        <v>30</v>
      </c>
      <c r="AX172" s="13" t="s">
        <v>73</v>
      </c>
      <c r="AY172" s="216" t="s">
        <v>147</v>
      </c>
    </row>
    <row r="173" spans="1:65" s="14" customFormat="1" x14ac:dyDescent="0.2">
      <c r="B173" s="217"/>
      <c r="C173" s="218"/>
      <c r="D173" s="207" t="s">
        <v>157</v>
      </c>
      <c r="E173" s="219" t="s">
        <v>1</v>
      </c>
      <c r="F173" s="220" t="s">
        <v>164</v>
      </c>
      <c r="G173" s="218"/>
      <c r="H173" s="221">
        <v>5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157</v>
      </c>
      <c r="AU173" s="227" t="s">
        <v>83</v>
      </c>
      <c r="AV173" s="14" t="s">
        <v>155</v>
      </c>
      <c r="AW173" s="14" t="s">
        <v>30</v>
      </c>
      <c r="AX173" s="14" t="s">
        <v>81</v>
      </c>
      <c r="AY173" s="227" t="s">
        <v>147</v>
      </c>
    </row>
    <row r="174" spans="1:65" s="2" customFormat="1" ht="76.349999999999994" customHeight="1" x14ac:dyDescent="0.2">
      <c r="A174" s="34"/>
      <c r="B174" s="35"/>
      <c r="C174" s="192" t="s">
        <v>266</v>
      </c>
      <c r="D174" s="192" t="s">
        <v>150</v>
      </c>
      <c r="E174" s="193" t="s">
        <v>552</v>
      </c>
      <c r="F174" s="194" t="s">
        <v>553</v>
      </c>
      <c r="G174" s="195" t="s">
        <v>185</v>
      </c>
      <c r="H174" s="196">
        <v>19</v>
      </c>
      <c r="I174" s="197"/>
      <c r="J174" s="198">
        <f>ROUND(I174*H174,2)</f>
        <v>0</v>
      </c>
      <c r="K174" s="194" t="s">
        <v>154</v>
      </c>
      <c r="L174" s="39"/>
      <c r="M174" s="199" t="s">
        <v>1</v>
      </c>
      <c r="N174" s="200" t="s">
        <v>38</v>
      </c>
      <c r="O174" s="7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155</v>
      </c>
      <c r="AT174" s="203" t="s">
        <v>150</v>
      </c>
      <c r="AU174" s="203" t="s">
        <v>83</v>
      </c>
      <c r="AY174" s="17" t="s">
        <v>147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81</v>
      </c>
      <c r="BK174" s="204">
        <f>ROUND(I174*H174,2)</f>
        <v>0</v>
      </c>
      <c r="BL174" s="17" t="s">
        <v>155</v>
      </c>
      <c r="BM174" s="203" t="s">
        <v>554</v>
      </c>
    </row>
    <row r="175" spans="1:65" s="13" customFormat="1" x14ac:dyDescent="0.2">
      <c r="B175" s="205"/>
      <c r="C175" s="206"/>
      <c r="D175" s="207" t="s">
        <v>157</v>
      </c>
      <c r="E175" s="208" t="s">
        <v>1</v>
      </c>
      <c r="F175" s="209" t="s">
        <v>555</v>
      </c>
      <c r="G175" s="206"/>
      <c r="H175" s="210">
        <v>19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83</v>
      </c>
      <c r="AV175" s="13" t="s">
        <v>83</v>
      </c>
      <c r="AW175" s="13" t="s">
        <v>30</v>
      </c>
      <c r="AX175" s="13" t="s">
        <v>73</v>
      </c>
      <c r="AY175" s="216" t="s">
        <v>147</v>
      </c>
    </row>
    <row r="176" spans="1:65" s="14" customFormat="1" x14ac:dyDescent="0.2">
      <c r="B176" s="217"/>
      <c r="C176" s="218"/>
      <c r="D176" s="207" t="s">
        <v>157</v>
      </c>
      <c r="E176" s="219" t="s">
        <v>1</v>
      </c>
      <c r="F176" s="220" t="s">
        <v>164</v>
      </c>
      <c r="G176" s="218"/>
      <c r="H176" s="221">
        <v>19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157</v>
      </c>
      <c r="AU176" s="227" t="s">
        <v>83</v>
      </c>
      <c r="AV176" s="14" t="s">
        <v>155</v>
      </c>
      <c r="AW176" s="14" t="s">
        <v>30</v>
      </c>
      <c r="AX176" s="14" t="s">
        <v>81</v>
      </c>
      <c r="AY176" s="227" t="s">
        <v>147</v>
      </c>
    </row>
    <row r="177" spans="1:65" s="2" customFormat="1" ht="55.5" customHeight="1" x14ac:dyDescent="0.2">
      <c r="A177" s="34"/>
      <c r="B177" s="35"/>
      <c r="C177" s="192" t="s">
        <v>230</v>
      </c>
      <c r="D177" s="192" t="s">
        <v>150</v>
      </c>
      <c r="E177" s="193" t="s">
        <v>556</v>
      </c>
      <c r="F177" s="194" t="s">
        <v>557</v>
      </c>
      <c r="G177" s="195" t="s">
        <v>185</v>
      </c>
      <c r="H177" s="196">
        <v>150</v>
      </c>
      <c r="I177" s="197"/>
      <c r="J177" s="198">
        <f>ROUND(I177*H177,2)</f>
        <v>0</v>
      </c>
      <c r="K177" s="194" t="s">
        <v>154</v>
      </c>
      <c r="L177" s="39"/>
      <c r="M177" s="199" t="s">
        <v>1</v>
      </c>
      <c r="N177" s="200" t="s">
        <v>38</v>
      </c>
      <c r="O177" s="71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155</v>
      </c>
      <c r="AT177" s="203" t="s">
        <v>150</v>
      </c>
      <c r="AU177" s="203" t="s">
        <v>83</v>
      </c>
      <c r="AY177" s="17" t="s">
        <v>147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7" t="s">
        <v>81</v>
      </c>
      <c r="BK177" s="204">
        <f>ROUND(I177*H177,2)</f>
        <v>0</v>
      </c>
      <c r="BL177" s="17" t="s">
        <v>155</v>
      </c>
      <c r="BM177" s="203" t="s">
        <v>558</v>
      </c>
    </row>
    <row r="178" spans="1:65" s="13" customFormat="1" x14ac:dyDescent="0.2">
      <c r="B178" s="205"/>
      <c r="C178" s="206"/>
      <c r="D178" s="207" t="s">
        <v>157</v>
      </c>
      <c r="E178" s="208" t="s">
        <v>1</v>
      </c>
      <c r="F178" s="209" t="s">
        <v>559</v>
      </c>
      <c r="G178" s="206"/>
      <c r="H178" s="210">
        <v>150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157</v>
      </c>
      <c r="AU178" s="216" t="s">
        <v>83</v>
      </c>
      <c r="AV178" s="13" t="s">
        <v>83</v>
      </c>
      <c r="AW178" s="13" t="s">
        <v>30</v>
      </c>
      <c r="AX178" s="13" t="s">
        <v>73</v>
      </c>
      <c r="AY178" s="216" t="s">
        <v>147</v>
      </c>
    </row>
    <row r="179" spans="1:65" s="14" customFormat="1" x14ac:dyDescent="0.2">
      <c r="B179" s="217"/>
      <c r="C179" s="218"/>
      <c r="D179" s="207" t="s">
        <v>157</v>
      </c>
      <c r="E179" s="219" t="s">
        <v>1</v>
      </c>
      <c r="F179" s="220" t="s">
        <v>164</v>
      </c>
      <c r="G179" s="218"/>
      <c r="H179" s="221">
        <v>150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157</v>
      </c>
      <c r="AU179" s="227" t="s">
        <v>83</v>
      </c>
      <c r="AV179" s="14" t="s">
        <v>155</v>
      </c>
      <c r="AW179" s="14" t="s">
        <v>30</v>
      </c>
      <c r="AX179" s="14" t="s">
        <v>81</v>
      </c>
      <c r="AY179" s="227" t="s">
        <v>147</v>
      </c>
    </row>
    <row r="180" spans="1:65" s="2" customFormat="1" ht="55.5" customHeight="1" x14ac:dyDescent="0.2">
      <c r="A180" s="34"/>
      <c r="B180" s="35"/>
      <c r="C180" s="192" t="s">
        <v>244</v>
      </c>
      <c r="D180" s="192" t="s">
        <v>150</v>
      </c>
      <c r="E180" s="193" t="s">
        <v>560</v>
      </c>
      <c r="F180" s="194" t="s">
        <v>561</v>
      </c>
      <c r="G180" s="195" t="s">
        <v>185</v>
      </c>
      <c r="H180" s="196">
        <v>120</v>
      </c>
      <c r="I180" s="197"/>
      <c r="J180" s="198">
        <f>ROUND(I180*H180,2)</f>
        <v>0</v>
      </c>
      <c r="K180" s="194" t="s">
        <v>154</v>
      </c>
      <c r="L180" s="39"/>
      <c r="M180" s="199" t="s">
        <v>1</v>
      </c>
      <c r="N180" s="200" t="s">
        <v>38</v>
      </c>
      <c r="O180" s="71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155</v>
      </c>
      <c r="AT180" s="203" t="s">
        <v>150</v>
      </c>
      <c r="AU180" s="203" t="s">
        <v>83</v>
      </c>
      <c r="AY180" s="17" t="s">
        <v>147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81</v>
      </c>
      <c r="BK180" s="204">
        <f>ROUND(I180*H180,2)</f>
        <v>0</v>
      </c>
      <c r="BL180" s="17" t="s">
        <v>155</v>
      </c>
      <c r="BM180" s="203" t="s">
        <v>562</v>
      </c>
    </row>
    <row r="181" spans="1:65" s="13" customFormat="1" x14ac:dyDescent="0.2">
      <c r="B181" s="205"/>
      <c r="C181" s="206"/>
      <c r="D181" s="207" t="s">
        <v>157</v>
      </c>
      <c r="E181" s="208" t="s">
        <v>1</v>
      </c>
      <c r="F181" s="209" t="s">
        <v>506</v>
      </c>
      <c r="G181" s="206"/>
      <c r="H181" s="210">
        <v>120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157</v>
      </c>
      <c r="AU181" s="216" t="s">
        <v>83</v>
      </c>
      <c r="AV181" s="13" t="s">
        <v>83</v>
      </c>
      <c r="AW181" s="13" t="s">
        <v>30</v>
      </c>
      <c r="AX181" s="13" t="s">
        <v>73</v>
      </c>
      <c r="AY181" s="216" t="s">
        <v>147</v>
      </c>
    </row>
    <row r="182" spans="1:65" s="14" customFormat="1" x14ac:dyDescent="0.2">
      <c r="B182" s="217"/>
      <c r="C182" s="218"/>
      <c r="D182" s="207" t="s">
        <v>157</v>
      </c>
      <c r="E182" s="219" t="s">
        <v>1</v>
      </c>
      <c r="F182" s="220" t="s">
        <v>164</v>
      </c>
      <c r="G182" s="218"/>
      <c r="H182" s="221">
        <v>120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157</v>
      </c>
      <c r="AU182" s="227" t="s">
        <v>83</v>
      </c>
      <c r="AV182" s="14" t="s">
        <v>155</v>
      </c>
      <c r="AW182" s="14" t="s">
        <v>30</v>
      </c>
      <c r="AX182" s="14" t="s">
        <v>81</v>
      </c>
      <c r="AY182" s="227" t="s">
        <v>147</v>
      </c>
    </row>
    <row r="183" spans="1:65" s="2" customFormat="1" ht="66.75" customHeight="1" x14ac:dyDescent="0.2">
      <c r="A183" s="34"/>
      <c r="B183" s="35"/>
      <c r="C183" s="192" t="s">
        <v>8</v>
      </c>
      <c r="D183" s="192" t="s">
        <v>150</v>
      </c>
      <c r="E183" s="193" t="s">
        <v>563</v>
      </c>
      <c r="F183" s="194" t="s">
        <v>564</v>
      </c>
      <c r="G183" s="195" t="s">
        <v>168</v>
      </c>
      <c r="H183" s="196">
        <v>105</v>
      </c>
      <c r="I183" s="197"/>
      <c r="J183" s="198">
        <f>ROUND(I183*H183,2)</f>
        <v>0</v>
      </c>
      <c r="K183" s="194" t="s">
        <v>154</v>
      </c>
      <c r="L183" s="39"/>
      <c r="M183" s="199" t="s">
        <v>1</v>
      </c>
      <c r="N183" s="200" t="s">
        <v>38</v>
      </c>
      <c r="O183" s="71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155</v>
      </c>
      <c r="AT183" s="203" t="s">
        <v>150</v>
      </c>
      <c r="AU183" s="203" t="s">
        <v>83</v>
      </c>
      <c r="AY183" s="17" t="s">
        <v>147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81</v>
      </c>
      <c r="BK183" s="204">
        <f>ROUND(I183*H183,2)</f>
        <v>0</v>
      </c>
      <c r="BL183" s="17" t="s">
        <v>155</v>
      </c>
      <c r="BM183" s="203" t="s">
        <v>565</v>
      </c>
    </row>
    <row r="184" spans="1:65" s="15" customFormat="1" x14ac:dyDescent="0.2">
      <c r="B184" s="238"/>
      <c r="C184" s="239"/>
      <c r="D184" s="207" t="s">
        <v>157</v>
      </c>
      <c r="E184" s="240" t="s">
        <v>1</v>
      </c>
      <c r="F184" s="241" t="s">
        <v>566</v>
      </c>
      <c r="G184" s="239"/>
      <c r="H184" s="240" t="s">
        <v>1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157</v>
      </c>
      <c r="AU184" s="247" t="s">
        <v>83</v>
      </c>
      <c r="AV184" s="15" t="s">
        <v>81</v>
      </c>
      <c r="AW184" s="15" t="s">
        <v>30</v>
      </c>
      <c r="AX184" s="15" t="s">
        <v>73</v>
      </c>
      <c r="AY184" s="247" t="s">
        <v>147</v>
      </c>
    </row>
    <row r="185" spans="1:65" s="13" customFormat="1" x14ac:dyDescent="0.2">
      <c r="B185" s="205"/>
      <c r="C185" s="206"/>
      <c r="D185" s="207" t="s">
        <v>157</v>
      </c>
      <c r="E185" s="208" t="s">
        <v>1</v>
      </c>
      <c r="F185" s="209" t="s">
        <v>567</v>
      </c>
      <c r="G185" s="206"/>
      <c r="H185" s="210">
        <v>105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157</v>
      </c>
      <c r="AU185" s="216" t="s">
        <v>83</v>
      </c>
      <c r="AV185" s="13" t="s">
        <v>83</v>
      </c>
      <c r="AW185" s="13" t="s">
        <v>30</v>
      </c>
      <c r="AX185" s="13" t="s">
        <v>73</v>
      </c>
      <c r="AY185" s="216" t="s">
        <v>147</v>
      </c>
    </row>
    <row r="186" spans="1:65" s="14" customFormat="1" x14ac:dyDescent="0.2">
      <c r="B186" s="217"/>
      <c r="C186" s="218"/>
      <c r="D186" s="207" t="s">
        <v>157</v>
      </c>
      <c r="E186" s="219" t="s">
        <v>1</v>
      </c>
      <c r="F186" s="220" t="s">
        <v>164</v>
      </c>
      <c r="G186" s="218"/>
      <c r="H186" s="221">
        <v>105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157</v>
      </c>
      <c r="AU186" s="227" t="s">
        <v>83</v>
      </c>
      <c r="AV186" s="14" t="s">
        <v>155</v>
      </c>
      <c r="AW186" s="14" t="s">
        <v>30</v>
      </c>
      <c r="AX186" s="14" t="s">
        <v>81</v>
      </c>
      <c r="AY186" s="227" t="s">
        <v>147</v>
      </c>
    </row>
    <row r="187" spans="1:65" s="12" customFormat="1" ht="22.9" customHeight="1" x14ac:dyDescent="0.2">
      <c r="B187" s="176"/>
      <c r="C187" s="177"/>
      <c r="D187" s="178" t="s">
        <v>72</v>
      </c>
      <c r="E187" s="190" t="s">
        <v>253</v>
      </c>
      <c r="F187" s="190" t="s">
        <v>254</v>
      </c>
      <c r="G187" s="177"/>
      <c r="H187" s="177"/>
      <c r="I187" s="180"/>
      <c r="J187" s="191">
        <f>BK187</f>
        <v>0</v>
      </c>
      <c r="K187" s="177"/>
      <c r="L187" s="182"/>
      <c r="M187" s="183"/>
      <c r="N187" s="184"/>
      <c r="O187" s="184"/>
      <c r="P187" s="185">
        <f>SUM(P188:P199)</f>
        <v>0</v>
      </c>
      <c r="Q187" s="184"/>
      <c r="R187" s="185">
        <f>SUM(R188:R199)</f>
        <v>0</v>
      </c>
      <c r="S187" s="184"/>
      <c r="T187" s="186">
        <f>SUM(T188:T199)</f>
        <v>0</v>
      </c>
      <c r="AR187" s="187" t="s">
        <v>155</v>
      </c>
      <c r="AT187" s="188" t="s">
        <v>72</v>
      </c>
      <c r="AU187" s="188" t="s">
        <v>81</v>
      </c>
      <c r="AY187" s="187" t="s">
        <v>147</v>
      </c>
      <c r="BK187" s="189">
        <f>SUM(BK188:BK199)</f>
        <v>0</v>
      </c>
    </row>
    <row r="188" spans="1:65" s="2" customFormat="1" ht="156.75" customHeight="1" x14ac:dyDescent="0.2">
      <c r="A188" s="34"/>
      <c r="B188" s="35"/>
      <c r="C188" s="192" t="s">
        <v>255</v>
      </c>
      <c r="D188" s="192" t="s">
        <v>150</v>
      </c>
      <c r="E188" s="193" t="s">
        <v>568</v>
      </c>
      <c r="F188" s="194" t="s">
        <v>569</v>
      </c>
      <c r="G188" s="195" t="s">
        <v>179</v>
      </c>
      <c r="H188" s="196">
        <v>62.631999999999998</v>
      </c>
      <c r="I188" s="197"/>
      <c r="J188" s="198">
        <f>ROUND(I188*H188,2)</f>
        <v>0</v>
      </c>
      <c r="K188" s="194" t="s">
        <v>154</v>
      </c>
      <c r="L188" s="39"/>
      <c r="M188" s="199" t="s">
        <v>1</v>
      </c>
      <c r="N188" s="200" t="s">
        <v>38</v>
      </c>
      <c r="O188" s="71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3" t="s">
        <v>258</v>
      </c>
      <c r="AT188" s="203" t="s">
        <v>150</v>
      </c>
      <c r="AU188" s="203" t="s">
        <v>83</v>
      </c>
      <c r="AY188" s="17" t="s">
        <v>147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81</v>
      </c>
      <c r="BK188" s="204">
        <f>ROUND(I188*H188,2)</f>
        <v>0</v>
      </c>
      <c r="BL188" s="17" t="s">
        <v>258</v>
      </c>
      <c r="BM188" s="203" t="s">
        <v>570</v>
      </c>
    </row>
    <row r="189" spans="1:65" s="15" customFormat="1" x14ac:dyDescent="0.2">
      <c r="B189" s="238"/>
      <c r="C189" s="239"/>
      <c r="D189" s="207" t="s">
        <v>157</v>
      </c>
      <c r="E189" s="240" t="s">
        <v>1</v>
      </c>
      <c r="F189" s="241" t="s">
        <v>571</v>
      </c>
      <c r="G189" s="239"/>
      <c r="H189" s="240" t="s">
        <v>1</v>
      </c>
      <c r="I189" s="242"/>
      <c r="J189" s="239"/>
      <c r="K189" s="239"/>
      <c r="L189" s="243"/>
      <c r="M189" s="244"/>
      <c r="N189" s="245"/>
      <c r="O189" s="245"/>
      <c r="P189" s="245"/>
      <c r="Q189" s="245"/>
      <c r="R189" s="245"/>
      <c r="S189" s="245"/>
      <c r="T189" s="246"/>
      <c r="AT189" s="247" t="s">
        <v>157</v>
      </c>
      <c r="AU189" s="247" t="s">
        <v>83</v>
      </c>
      <c r="AV189" s="15" t="s">
        <v>81</v>
      </c>
      <c r="AW189" s="15" t="s">
        <v>30</v>
      </c>
      <c r="AX189" s="15" t="s">
        <v>73</v>
      </c>
      <c r="AY189" s="247" t="s">
        <v>147</v>
      </c>
    </row>
    <row r="190" spans="1:65" s="13" customFormat="1" x14ac:dyDescent="0.2">
      <c r="B190" s="205"/>
      <c r="C190" s="206"/>
      <c r="D190" s="207" t="s">
        <v>157</v>
      </c>
      <c r="E190" s="208" t="s">
        <v>1</v>
      </c>
      <c r="F190" s="209" t="s">
        <v>572</v>
      </c>
      <c r="G190" s="206"/>
      <c r="H190" s="210">
        <v>62.631999999999998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157</v>
      </c>
      <c r="AU190" s="216" t="s">
        <v>83</v>
      </c>
      <c r="AV190" s="13" t="s">
        <v>83</v>
      </c>
      <c r="AW190" s="13" t="s">
        <v>30</v>
      </c>
      <c r="AX190" s="13" t="s">
        <v>73</v>
      </c>
      <c r="AY190" s="216" t="s">
        <v>147</v>
      </c>
    </row>
    <row r="191" spans="1:65" s="14" customFormat="1" x14ac:dyDescent="0.2">
      <c r="B191" s="217"/>
      <c r="C191" s="218"/>
      <c r="D191" s="207" t="s">
        <v>157</v>
      </c>
      <c r="E191" s="219" t="s">
        <v>1</v>
      </c>
      <c r="F191" s="220" t="s">
        <v>164</v>
      </c>
      <c r="G191" s="218"/>
      <c r="H191" s="221">
        <v>62.631999999999998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157</v>
      </c>
      <c r="AU191" s="227" t="s">
        <v>83</v>
      </c>
      <c r="AV191" s="14" t="s">
        <v>155</v>
      </c>
      <c r="AW191" s="14" t="s">
        <v>30</v>
      </c>
      <c r="AX191" s="14" t="s">
        <v>81</v>
      </c>
      <c r="AY191" s="227" t="s">
        <v>147</v>
      </c>
    </row>
    <row r="192" spans="1:65" s="2" customFormat="1" ht="156.75" customHeight="1" x14ac:dyDescent="0.2">
      <c r="A192" s="34"/>
      <c r="B192" s="35"/>
      <c r="C192" s="192" t="s">
        <v>378</v>
      </c>
      <c r="D192" s="192" t="s">
        <v>150</v>
      </c>
      <c r="E192" s="193" t="s">
        <v>573</v>
      </c>
      <c r="F192" s="194" t="s">
        <v>574</v>
      </c>
      <c r="G192" s="195" t="s">
        <v>179</v>
      </c>
      <c r="H192" s="196">
        <v>21</v>
      </c>
      <c r="I192" s="197"/>
      <c r="J192" s="198">
        <f>ROUND(I192*H192,2)</f>
        <v>0</v>
      </c>
      <c r="K192" s="194" t="s">
        <v>154</v>
      </c>
      <c r="L192" s="39"/>
      <c r="M192" s="199" t="s">
        <v>1</v>
      </c>
      <c r="N192" s="200" t="s">
        <v>38</v>
      </c>
      <c r="O192" s="71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3" t="s">
        <v>258</v>
      </c>
      <c r="AT192" s="203" t="s">
        <v>150</v>
      </c>
      <c r="AU192" s="203" t="s">
        <v>83</v>
      </c>
      <c r="AY192" s="17" t="s">
        <v>147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81</v>
      </c>
      <c r="BK192" s="204">
        <f>ROUND(I192*H192,2)</f>
        <v>0</v>
      </c>
      <c r="BL192" s="17" t="s">
        <v>258</v>
      </c>
      <c r="BM192" s="203" t="s">
        <v>575</v>
      </c>
    </row>
    <row r="193" spans="1:65" s="15" customFormat="1" x14ac:dyDescent="0.2">
      <c r="B193" s="238"/>
      <c r="C193" s="239"/>
      <c r="D193" s="207" t="s">
        <v>157</v>
      </c>
      <c r="E193" s="240" t="s">
        <v>1</v>
      </c>
      <c r="F193" s="241" t="s">
        <v>576</v>
      </c>
      <c r="G193" s="239"/>
      <c r="H193" s="240" t="s">
        <v>1</v>
      </c>
      <c r="I193" s="242"/>
      <c r="J193" s="239"/>
      <c r="K193" s="239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157</v>
      </c>
      <c r="AU193" s="247" t="s">
        <v>83</v>
      </c>
      <c r="AV193" s="15" t="s">
        <v>81</v>
      </c>
      <c r="AW193" s="15" t="s">
        <v>30</v>
      </c>
      <c r="AX193" s="15" t="s">
        <v>73</v>
      </c>
      <c r="AY193" s="247" t="s">
        <v>147</v>
      </c>
    </row>
    <row r="194" spans="1:65" s="13" customFormat="1" x14ac:dyDescent="0.2">
      <c r="B194" s="205"/>
      <c r="C194" s="206"/>
      <c r="D194" s="207" t="s">
        <v>157</v>
      </c>
      <c r="E194" s="208" t="s">
        <v>1</v>
      </c>
      <c r="F194" s="209" t="s">
        <v>577</v>
      </c>
      <c r="G194" s="206"/>
      <c r="H194" s="210">
        <v>21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157</v>
      </c>
      <c r="AU194" s="216" t="s">
        <v>83</v>
      </c>
      <c r="AV194" s="13" t="s">
        <v>83</v>
      </c>
      <c r="AW194" s="13" t="s">
        <v>30</v>
      </c>
      <c r="AX194" s="13" t="s">
        <v>73</v>
      </c>
      <c r="AY194" s="216" t="s">
        <v>147</v>
      </c>
    </row>
    <row r="195" spans="1:65" s="14" customFormat="1" x14ac:dyDescent="0.2">
      <c r="B195" s="217"/>
      <c r="C195" s="218"/>
      <c r="D195" s="207" t="s">
        <v>157</v>
      </c>
      <c r="E195" s="219" t="s">
        <v>1</v>
      </c>
      <c r="F195" s="220" t="s">
        <v>164</v>
      </c>
      <c r="G195" s="218"/>
      <c r="H195" s="221">
        <v>21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157</v>
      </c>
      <c r="AU195" s="227" t="s">
        <v>83</v>
      </c>
      <c r="AV195" s="14" t="s">
        <v>155</v>
      </c>
      <c r="AW195" s="14" t="s">
        <v>30</v>
      </c>
      <c r="AX195" s="14" t="s">
        <v>81</v>
      </c>
      <c r="AY195" s="227" t="s">
        <v>147</v>
      </c>
    </row>
    <row r="196" spans="1:65" s="2" customFormat="1" ht="168" customHeight="1" x14ac:dyDescent="0.2">
      <c r="A196" s="34"/>
      <c r="B196" s="35"/>
      <c r="C196" s="192" t="s">
        <v>383</v>
      </c>
      <c r="D196" s="192" t="s">
        <v>150</v>
      </c>
      <c r="E196" s="193" t="s">
        <v>578</v>
      </c>
      <c r="F196" s="194" t="s">
        <v>579</v>
      </c>
      <c r="G196" s="195" t="s">
        <v>179</v>
      </c>
      <c r="H196" s="196">
        <v>50.213999999999999</v>
      </c>
      <c r="I196" s="197"/>
      <c r="J196" s="198">
        <f>ROUND(I196*H196,2)</f>
        <v>0</v>
      </c>
      <c r="K196" s="194" t="s">
        <v>154</v>
      </c>
      <c r="L196" s="39"/>
      <c r="M196" s="199" t="s">
        <v>1</v>
      </c>
      <c r="N196" s="200" t="s">
        <v>38</v>
      </c>
      <c r="O196" s="71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3" t="s">
        <v>258</v>
      </c>
      <c r="AT196" s="203" t="s">
        <v>150</v>
      </c>
      <c r="AU196" s="203" t="s">
        <v>83</v>
      </c>
      <c r="AY196" s="17" t="s">
        <v>147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7" t="s">
        <v>81</v>
      </c>
      <c r="BK196" s="204">
        <f>ROUND(I196*H196,2)</f>
        <v>0</v>
      </c>
      <c r="BL196" s="17" t="s">
        <v>258</v>
      </c>
      <c r="BM196" s="203" t="s">
        <v>580</v>
      </c>
    </row>
    <row r="197" spans="1:65" s="15" customFormat="1" x14ac:dyDescent="0.2">
      <c r="B197" s="238"/>
      <c r="C197" s="239"/>
      <c r="D197" s="207" t="s">
        <v>157</v>
      </c>
      <c r="E197" s="240" t="s">
        <v>1</v>
      </c>
      <c r="F197" s="241" t="s">
        <v>581</v>
      </c>
      <c r="G197" s="239"/>
      <c r="H197" s="240" t="s">
        <v>1</v>
      </c>
      <c r="I197" s="242"/>
      <c r="J197" s="239"/>
      <c r="K197" s="239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157</v>
      </c>
      <c r="AU197" s="247" t="s">
        <v>83</v>
      </c>
      <c r="AV197" s="15" t="s">
        <v>81</v>
      </c>
      <c r="AW197" s="15" t="s">
        <v>30</v>
      </c>
      <c r="AX197" s="15" t="s">
        <v>73</v>
      </c>
      <c r="AY197" s="247" t="s">
        <v>147</v>
      </c>
    </row>
    <row r="198" spans="1:65" s="13" customFormat="1" x14ac:dyDescent="0.2">
      <c r="B198" s="205"/>
      <c r="C198" s="206"/>
      <c r="D198" s="207" t="s">
        <v>157</v>
      </c>
      <c r="E198" s="208" t="s">
        <v>1</v>
      </c>
      <c r="F198" s="209" t="s">
        <v>582</v>
      </c>
      <c r="G198" s="206"/>
      <c r="H198" s="210">
        <v>50.213999999999999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157</v>
      </c>
      <c r="AU198" s="216" t="s">
        <v>83</v>
      </c>
      <c r="AV198" s="13" t="s">
        <v>83</v>
      </c>
      <c r="AW198" s="13" t="s">
        <v>30</v>
      </c>
      <c r="AX198" s="13" t="s">
        <v>73</v>
      </c>
      <c r="AY198" s="216" t="s">
        <v>147</v>
      </c>
    </row>
    <row r="199" spans="1:65" s="14" customFormat="1" x14ac:dyDescent="0.2">
      <c r="B199" s="217"/>
      <c r="C199" s="218"/>
      <c r="D199" s="207" t="s">
        <v>157</v>
      </c>
      <c r="E199" s="219" t="s">
        <v>1</v>
      </c>
      <c r="F199" s="220" t="s">
        <v>164</v>
      </c>
      <c r="G199" s="218"/>
      <c r="H199" s="221">
        <v>50.213999999999999</v>
      </c>
      <c r="I199" s="222"/>
      <c r="J199" s="218"/>
      <c r="K199" s="218"/>
      <c r="L199" s="223"/>
      <c r="M199" s="248"/>
      <c r="N199" s="249"/>
      <c r="O199" s="249"/>
      <c r="P199" s="249"/>
      <c r="Q199" s="249"/>
      <c r="R199" s="249"/>
      <c r="S199" s="249"/>
      <c r="T199" s="250"/>
      <c r="AT199" s="227" t="s">
        <v>157</v>
      </c>
      <c r="AU199" s="227" t="s">
        <v>83</v>
      </c>
      <c r="AV199" s="14" t="s">
        <v>155</v>
      </c>
      <c r="AW199" s="14" t="s">
        <v>30</v>
      </c>
      <c r="AX199" s="14" t="s">
        <v>81</v>
      </c>
      <c r="AY199" s="227" t="s">
        <v>147</v>
      </c>
    </row>
    <row r="200" spans="1:65" s="2" customFormat="1" ht="6.95" customHeight="1" x14ac:dyDescent="0.2">
      <c r="A200" s="34"/>
      <c r="B200" s="54"/>
      <c r="C200" s="55"/>
      <c r="D200" s="55"/>
      <c r="E200" s="55"/>
      <c r="F200" s="55"/>
      <c r="G200" s="55"/>
      <c r="H200" s="55"/>
      <c r="I200" s="55"/>
      <c r="J200" s="55"/>
      <c r="K200" s="55"/>
      <c r="L200" s="39"/>
      <c r="M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</row>
  </sheetData>
  <sheetProtection algorithmName="SHA-512" hashValue="YBwwFQ8ZxlE+gV8jf6n9axeiXt1fEO0brYkiDaq+QsW6KWa1OlmU73XzPn90lKCOhOodrLxVplXWbl2AnSJ9wg==" saltValue="a6TOlBVqIh8L67cXWpRTSmyy9N1wTUvE7Ehz6hUlFQv4lcwugTPgvnPTyW4//5WpYrDjs8K2Y0GM1knAgh1GXQ==" spinCount="100000" sheet="1" objects="1" scenarios="1" formatColumns="0" formatRows="0" autoFilter="0"/>
  <autoFilter ref="C123:K199" xr:uid="{00000000-0009-0000-0000-000005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99"/>
  <sheetViews>
    <sheetView showGridLines="0" topLeftCell="A154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100</v>
      </c>
    </row>
    <row r="3" spans="1:4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4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20" t="s">
        <v>16</v>
      </c>
      <c r="L6" s="20"/>
    </row>
    <row r="7" spans="1:4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46" s="1" customFormat="1" ht="12" customHeight="1" x14ac:dyDescent="0.2">
      <c r="B8" s="20"/>
      <c r="D8" s="120" t="s">
        <v>122</v>
      </c>
      <c r="L8" s="20"/>
    </row>
    <row r="9" spans="1:46" s="2" customFormat="1" ht="16.5" customHeight="1" x14ac:dyDescent="0.2">
      <c r="A9" s="34"/>
      <c r="B9" s="39"/>
      <c r="C9" s="34"/>
      <c r="D9" s="34"/>
      <c r="E9" s="314" t="s">
        <v>493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20" t="s">
        <v>494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16" t="s">
        <v>583</v>
      </c>
      <c r="F11" s="317"/>
      <c r="G11" s="317"/>
      <c r="H11" s="31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25. 2. 2022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0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20" t="s">
        <v>27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8" t="str">
        <f>'Rekapitulace stavby'!E14</f>
        <v>Vyplň údaj</v>
      </c>
      <c r="F20" s="319"/>
      <c r="G20" s="319"/>
      <c r="H20" s="319"/>
      <c r="I20" s="120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20" t="s">
        <v>29</v>
      </c>
      <c r="E22" s="34"/>
      <c r="F22" s="34"/>
      <c r="G22" s="34"/>
      <c r="H22" s="34"/>
      <c r="I22" s="120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0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20" t="s">
        <v>31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20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2"/>
      <c r="B29" s="123"/>
      <c r="C29" s="122"/>
      <c r="D29" s="122"/>
      <c r="E29" s="320" t="s">
        <v>1</v>
      </c>
      <c r="F29" s="320"/>
      <c r="G29" s="320"/>
      <c r="H29" s="320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6" t="s">
        <v>33</v>
      </c>
      <c r="E32" s="34"/>
      <c r="F32" s="34"/>
      <c r="G32" s="34"/>
      <c r="H32" s="34"/>
      <c r="I32" s="34"/>
      <c r="J32" s="127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8" t="s">
        <v>35</v>
      </c>
      <c r="G34" s="34"/>
      <c r="H34" s="34"/>
      <c r="I34" s="128" t="s">
        <v>34</v>
      </c>
      <c r="J34" s="128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37</v>
      </c>
      <c r="E35" s="120" t="s">
        <v>38</v>
      </c>
      <c r="F35" s="130">
        <f>ROUND((SUM(BE124:BE198)),  2)</f>
        <v>0</v>
      </c>
      <c r="G35" s="34"/>
      <c r="H35" s="34"/>
      <c r="I35" s="131">
        <v>0.21</v>
      </c>
      <c r="J35" s="130">
        <f>ROUND(((SUM(BE124:BE198))*I35),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20" t="s">
        <v>39</v>
      </c>
      <c r="F36" s="130">
        <f>ROUND((SUM(BF124:BF198)),  2)</f>
        <v>0</v>
      </c>
      <c r="G36" s="34"/>
      <c r="H36" s="34"/>
      <c r="I36" s="131">
        <v>0.15</v>
      </c>
      <c r="J36" s="130">
        <f>ROUND(((SUM(BF124:BF198))*I36),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40</v>
      </c>
      <c r="F37" s="130">
        <f>ROUND((SUM(BG124:BG198)),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20" t="s">
        <v>41</v>
      </c>
      <c r="F38" s="130">
        <f>ROUND((SUM(BH124:BH198)),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20" t="s">
        <v>42</v>
      </c>
      <c r="F39" s="130">
        <f>ROUND((SUM(BI124:BI198)),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43</v>
      </c>
      <c r="E41" s="134"/>
      <c r="F41" s="134"/>
      <c r="G41" s="135" t="s">
        <v>44</v>
      </c>
      <c r="H41" s="136" t="s">
        <v>45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21"/>
      <c r="C86" s="29" t="s">
        <v>122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 x14ac:dyDescent="0.2">
      <c r="A87" s="34"/>
      <c r="B87" s="35"/>
      <c r="C87" s="36"/>
      <c r="D87" s="36"/>
      <c r="E87" s="312" t="s">
        <v>493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9" t="s">
        <v>494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6"/>
      <c r="D89" s="36"/>
      <c r="E89" s="306" t="str">
        <f>E11</f>
        <v>02 - Nástupiště Zlonín</v>
      </c>
      <c r="F89" s="311"/>
      <c r="G89" s="311"/>
      <c r="H89" s="311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25. 2. 2022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50" t="s">
        <v>125</v>
      </c>
      <c r="D96" s="151"/>
      <c r="E96" s="151"/>
      <c r="F96" s="151"/>
      <c r="G96" s="151"/>
      <c r="H96" s="151"/>
      <c r="I96" s="151"/>
      <c r="J96" s="152" t="s">
        <v>126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 x14ac:dyDescent="0.2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 x14ac:dyDescent="0.2">
      <c r="A98" s="34"/>
      <c r="B98" s="35"/>
      <c r="C98" s="153" t="s">
        <v>127</v>
      </c>
      <c r="D98" s="36"/>
      <c r="E98" s="36"/>
      <c r="F98" s="36"/>
      <c r="G98" s="36"/>
      <c r="H98" s="36"/>
      <c r="I98" s="36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128</v>
      </c>
    </row>
    <row r="99" spans="1:47" s="9" customFormat="1" ht="24.95" customHeight="1" x14ac:dyDescent="0.2">
      <c r="B99" s="154"/>
      <c r="C99" s="155"/>
      <c r="D99" s="156" t="s">
        <v>129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 x14ac:dyDescent="0.2">
      <c r="B100" s="160"/>
      <c r="C100" s="104"/>
      <c r="D100" s="161" t="s">
        <v>496</v>
      </c>
      <c r="E100" s="162"/>
      <c r="F100" s="162"/>
      <c r="G100" s="162"/>
      <c r="H100" s="162"/>
      <c r="I100" s="162"/>
      <c r="J100" s="163">
        <f>J126</f>
        <v>0</v>
      </c>
      <c r="K100" s="104"/>
      <c r="L100" s="164"/>
    </row>
    <row r="101" spans="1:47" s="10" customFormat="1" ht="19.899999999999999" customHeight="1" x14ac:dyDescent="0.2">
      <c r="B101" s="160"/>
      <c r="C101" s="104"/>
      <c r="D101" s="161" t="s">
        <v>130</v>
      </c>
      <c r="E101" s="162"/>
      <c r="F101" s="162"/>
      <c r="G101" s="162"/>
      <c r="H101" s="162"/>
      <c r="I101" s="162"/>
      <c r="J101" s="163">
        <f>J160</f>
        <v>0</v>
      </c>
      <c r="K101" s="104"/>
      <c r="L101" s="164"/>
    </row>
    <row r="102" spans="1:47" s="10" customFormat="1" ht="19.899999999999999" customHeight="1" x14ac:dyDescent="0.2">
      <c r="B102" s="160"/>
      <c r="C102" s="104"/>
      <c r="D102" s="161" t="s">
        <v>318</v>
      </c>
      <c r="E102" s="162"/>
      <c r="F102" s="162"/>
      <c r="G102" s="162"/>
      <c r="H102" s="162"/>
      <c r="I102" s="162"/>
      <c r="J102" s="163">
        <f>J186</f>
        <v>0</v>
      </c>
      <c r="K102" s="104"/>
      <c r="L102" s="164"/>
    </row>
    <row r="103" spans="1:47" s="2" customFormat="1" ht="21.75" customHeight="1" x14ac:dyDescent="0.2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 x14ac:dyDescent="0.2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 x14ac:dyDescent="0.2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 x14ac:dyDescent="0.2">
      <c r="A109" s="34"/>
      <c r="B109" s="35"/>
      <c r="C109" s="23" t="s">
        <v>132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 x14ac:dyDescent="0.2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 x14ac:dyDescent="0.2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 x14ac:dyDescent="0.2">
      <c r="A112" s="34"/>
      <c r="B112" s="35"/>
      <c r="C112" s="36"/>
      <c r="D112" s="36"/>
      <c r="E112" s="312" t="str">
        <f>E7</f>
        <v>13- Oprava trati v úseku Praha Satalice - Neratovice</v>
      </c>
      <c r="F112" s="313"/>
      <c r="G112" s="313"/>
      <c r="H112" s="313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 x14ac:dyDescent="0.2">
      <c r="B113" s="21"/>
      <c r="C113" s="29" t="s">
        <v>122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 x14ac:dyDescent="0.2">
      <c r="A114" s="34"/>
      <c r="B114" s="35"/>
      <c r="C114" s="36"/>
      <c r="D114" s="36"/>
      <c r="E114" s="312" t="s">
        <v>493</v>
      </c>
      <c r="F114" s="311"/>
      <c r="G114" s="311"/>
      <c r="H114" s="311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 x14ac:dyDescent="0.2">
      <c r="A115" s="34"/>
      <c r="B115" s="35"/>
      <c r="C115" s="29" t="s">
        <v>494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 x14ac:dyDescent="0.2">
      <c r="A116" s="34"/>
      <c r="B116" s="35"/>
      <c r="C116" s="36"/>
      <c r="D116" s="36"/>
      <c r="E116" s="306" t="str">
        <f>E11</f>
        <v>02 - Nástupiště Zlonín</v>
      </c>
      <c r="F116" s="311"/>
      <c r="G116" s="311"/>
      <c r="H116" s="311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 x14ac:dyDescent="0.2">
      <c r="A118" s="34"/>
      <c r="B118" s="35"/>
      <c r="C118" s="29" t="s">
        <v>20</v>
      </c>
      <c r="D118" s="36"/>
      <c r="E118" s="36"/>
      <c r="F118" s="27" t="str">
        <f>F14</f>
        <v xml:space="preserve"> </v>
      </c>
      <c r="G118" s="36"/>
      <c r="H118" s="36"/>
      <c r="I118" s="29" t="s">
        <v>22</v>
      </c>
      <c r="J118" s="66" t="str">
        <f>IF(J14="","",J14)</f>
        <v>25. 2. 2022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 x14ac:dyDescent="0.2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 x14ac:dyDescent="0.2">
      <c r="A120" s="34"/>
      <c r="B120" s="35"/>
      <c r="C120" s="29" t="s">
        <v>24</v>
      </c>
      <c r="D120" s="36"/>
      <c r="E120" s="36"/>
      <c r="F120" s="27" t="str">
        <f>E17</f>
        <v xml:space="preserve"> </v>
      </c>
      <c r="G120" s="36"/>
      <c r="H120" s="36"/>
      <c r="I120" s="29" t="s">
        <v>29</v>
      </c>
      <c r="J120" s="32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 x14ac:dyDescent="0.2">
      <c r="A121" s="34"/>
      <c r="B121" s="35"/>
      <c r="C121" s="29" t="s">
        <v>27</v>
      </c>
      <c r="D121" s="36"/>
      <c r="E121" s="36"/>
      <c r="F121" s="27" t="str">
        <f>IF(E20="","",E20)</f>
        <v>Vyplň údaj</v>
      </c>
      <c r="G121" s="36"/>
      <c r="H121" s="36"/>
      <c r="I121" s="29" t="s">
        <v>31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 x14ac:dyDescent="0.2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 x14ac:dyDescent="0.2">
      <c r="A123" s="165"/>
      <c r="B123" s="166"/>
      <c r="C123" s="167" t="s">
        <v>133</v>
      </c>
      <c r="D123" s="168" t="s">
        <v>58</v>
      </c>
      <c r="E123" s="168" t="s">
        <v>54</v>
      </c>
      <c r="F123" s="168" t="s">
        <v>55</v>
      </c>
      <c r="G123" s="168" t="s">
        <v>134</v>
      </c>
      <c r="H123" s="168" t="s">
        <v>135</v>
      </c>
      <c r="I123" s="168" t="s">
        <v>136</v>
      </c>
      <c r="J123" s="168" t="s">
        <v>126</v>
      </c>
      <c r="K123" s="169" t="s">
        <v>137</v>
      </c>
      <c r="L123" s="170"/>
      <c r="M123" s="75" t="s">
        <v>1</v>
      </c>
      <c r="N123" s="76" t="s">
        <v>37</v>
      </c>
      <c r="O123" s="76" t="s">
        <v>138</v>
      </c>
      <c r="P123" s="76" t="s">
        <v>139</v>
      </c>
      <c r="Q123" s="76" t="s">
        <v>140</v>
      </c>
      <c r="R123" s="76" t="s">
        <v>141</v>
      </c>
      <c r="S123" s="76" t="s">
        <v>142</v>
      </c>
      <c r="T123" s="77" t="s">
        <v>143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 x14ac:dyDescent="0.25">
      <c r="A124" s="34"/>
      <c r="B124" s="35"/>
      <c r="C124" s="82" t="s">
        <v>144</v>
      </c>
      <c r="D124" s="36"/>
      <c r="E124" s="36"/>
      <c r="F124" s="36"/>
      <c r="G124" s="36"/>
      <c r="H124" s="36"/>
      <c r="I124" s="36"/>
      <c r="J124" s="171">
        <f>BK124</f>
        <v>0</v>
      </c>
      <c r="K124" s="36"/>
      <c r="L124" s="39"/>
      <c r="M124" s="78"/>
      <c r="N124" s="172"/>
      <c r="O124" s="79"/>
      <c r="P124" s="173">
        <f>P125</f>
        <v>0</v>
      </c>
      <c r="Q124" s="79"/>
      <c r="R124" s="173">
        <f>R125</f>
        <v>138.31720000000001</v>
      </c>
      <c r="S124" s="79"/>
      <c r="T124" s="174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72</v>
      </c>
      <c r="AU124" s="17" t="s">
        <v>128</v>
      </c>
      <c r="BK124" s="175">
        <f>BK125</f>
        <v>0</v>
      </c>
    </row>
    <row r="125" spans="1:65" s="12" customFormat="1" ht="25.9" customHeight="1" x14ac:dyDescent="0.2">
      <c r="B125" s="176"/>
      <c r="C125" s="177"/>
      <c r="D125" s="178" t="s">
        <v>72</v>
      </c>
      <c r="E125" s="179" t="s">
        <v>145</v>
      </c>
      <c r="F125" s="179" t="s">
        <v>146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P126+P160+P186</f>
        <v>0</v>
      </c>
      <c r="Q125" s="184"/>
      <c r="R125" s="185">
        <f>R126+R160+R186</f>
        <v>138.31720000000001</v>
      </c>
      <c r="S125" s="184"/>
      <c r="T125" s="186">
        <f>T126+T160+T186</f>
        <v>0</v>
      </c>
      <c r="AR125" s="187" t="s">
        <v>81</v>
      </c>
      <c r="AT125" s="188" t="s">
        <v>72</v>
      </c>
      <c r="AU125" s="188" t="s">
        <v>73</v>
      </c>
      <c r="AY125" s="187" t="s">
        <v>147</v>
      </c>
      <c r="BK125" s="189">
        <f>BK126+BK160+BK186</f>
        <v>0</v>
      </c>
    </row>
    <row r="126" spans="1:65" s="12" customFormat="1" ht="22.9" customHeight="1" x14ac:dyDescent="0.2">
      <c r="B126" s="176"/>
      <c r="C126" s="177"/>
      <c r="D126" s="178" t="s">
        <v>72</v>
      </c>
      <c r="E126" s="190" t="s">
        <v>83</v>
      </c>
      <c r="F126" s="190" t="s">
        <v>497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SUM(P127:P159)</f>
        <v>0</v>
      </c>
      <c r="Q126" s="184"/>
      <c r="R126" s="185">
        <f>SUM(R127:R159)</f>
        <v>138.31720000000001</v>
      </c>
      <c r="S126" s="184"/>
      <c r="T126" s="186">
        <f>SUM(T127:T159)</f>
        <v>0</v>
      </c>
      <c r="AR126" s="187" t="s">
        <v>81</v>
      </c>
      <c r="AT126" s="188" t="s">
        <v>72</v>
      </c>
      <c r="AU126" s="188" t="s">
        <v>81</v>
      </c>
      <c r="AY126" s="187" t="s">
        <v>147</v>
      </c>
      <c r="BK126" s="189">
        <f>SUM(BK127:BK159)</f>
        <v>0</v>
      </c>
    </row>
    <row r="127" spans="1:65" s="2" customFormat="1" ht="16.5" customHeight="1" x14ac:dyDescent="0.2">
      <c r="A127" s="34"/>
      <c r="B127" s="35"/>
      <c r="C127" s="228" t="s">
        <v>81</v>
      </c>
      <c r="D127" s="228" t="s">
        <v>176</v>
      </c>
      <c r="E127" s="229" t="s">
        <v>498</v>
      </c>
      <c r="F127" s="230" t="s">
        <v>499</v>
      </c>
      <c r="G127" s="231" t="s">
        <v>193</v>
      </c>
      <c r="H127" s="232">
        <v>121</v>
      </c>
      <c r="I127" s="233"/>
      <c r="J127" s="234">
        <f>ROUND(I127*H127,2)</f>
        <v>0</v>
      </c>
      <c r="K127" s="230" t="s">
        <v>154</v>
      </c>
      <c r="L127" s="235"/>
      <c r="M127" s="236" t="s">
        <v>1</v>
      </c>
      <c r="N127" s="237" t="s">
        <v>38</v>
      </c>
      <c r="O127" s="71"/>
      <c r="P127" s="201">
        <f>O127*H127</f>
        <v>0</v>
      </c>
      <c r="Q127" s="201">
        <v>0.17399999999999999</v>
      </c>
      <c r="R127" s="201">
        <f>Q127*H127</f>
        <v>21.053999999999998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180</v>
      </c>
      <c r="AT127" s="203" t="s">
        <v>176</v>
      </c>
      <c r="AU127" s="203" t="s">
        <v>83</v>
      </c>
      <c r="AY127" s="17" t="s">
        <v>147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81</v>
      </c>
      <c r="BK127" s="204">
        <f>ROUND(I127*H127,2)</f>
        <v>0</v>
      </c>
      <c r="BL127" s="17" t="s">
        <v>155</v>
      </c>
      <c r="BM127" s="203" t="s">
        <v>584</v>
      </c>
    </row>
    <row r="128" spans="1:65" s="15" customFormat="1" ht="22.5" x14ac:dyDescent="0.2">
      <c r="B128" s="238"/>
      <c r="C128" s="239"/>
      <c r="D128" s="207" t="s">
        <v>157</v>
      </c>
      <c r="E128" s="240" t="s">
        <v>1</v>
      </c>
      <c r="F128" s="241" t="s">
        <v>501</v>
      </c>
      <c r="G128" s="239"/>
      <c r="H128" s="240" t="s">
        <v>1</v>
      </c>
      <c r="I128" s="242"/>
      <c r="J128" s="239"/>
      <c r="K128" s="239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157</v>
      </c>
      <c r="AU128" s="247" t="s">
        <v>83</v>
      </c>
      <c r="AV128" s="15" t="s">
        <v>81</v>
      </c>
      <c r="AW128" s="15" t="s">
        <v>30</v>
      </c>
      <c r="AX128" s="15" t="s">
        <v>73</v>
      </c>
      <c r="AY128" s="247" t="s">
        <v>147</v>
      </c>
    </row>
    <row r="129" spans="1:65" s="13" customFormat="1" x14ac:dyDescent="0.2">
      <c r="B129" s="205"/>
      <c r="C129" s="206"/>
      <c r="D129" s="207" t="s">
        <v>157</v>
      </c>
      <c r="E129" s="208" t="s">
        <v>1</v>
      </c>
      <c r="F129" s="209" t="s">
        <v>502</v>
      </c>
      <c r="G129" s="206"/>
      <c r="H129" s="210">
        <v>121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157</v>
      </c>
      <c r="AU129" s="216" t="s">
        <v>83</v>
      </c>
      <c r="AV129" s="13" t="s">
        <v>83</v>
      </c>
      <c r="AW129" s="13" t="s">
        <v>30</v>
      </c>
      <c r="AX129" s="13" t="s">
        <v>73</v>
      </c>
      <c r="AY129" s="216" t="s">
        <v>147</v>
      </c>
    </row>
    <row r="130" spans="1:65" s="14" customFormat="1" x14ac:dyDescent="0.2">
      <c r="B130" s="217"/>
      <c r="C130" s="218"/>
      <c r="D130" s="207" t="s">
        <v>157</v>
      </c>
      <c r="E130" s="219" t="s">
        <v>1</v>
      </c>
      <c r="F130" s="220" t="s">
        <v>164</v>
      </c>
      <c r="G130" s="218"/>
      <c r="H130" s="221">
        <v>121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157</v>
      </c>
      <c r="AU130" s="227" t="s">
        <v>83</v>
      </c>
      <c r="AV130" s="14" t="s">
        <v>155</v>
      </c>
      <c r="AW130" s="14" t="s">
        <v>30</v>
      </c>
      <c r="AX130" s="14" t="s">
        <v>81</v>
      </c>
      <c r="AY130" s="227" t="s">
        <v>147</v>
      </c>
    </row>
    <row r="131" spans="1:65" s="2" customFormat="1" ht="16.5" customHeight="1" x14ac:dyDescent="0.2">
      <c r="A131" s="34"/>
      <c r="B131" s="35"/>
      <c r="C131" s="228" t="s">
        <v>83</v>
      </c>
      <c r="D131" s="228" t="s">
        <v>176</v>
      </c>
      <c r="E131" s="229" t="s">
        <v>503</v>
      </c>
      <c r="F131" s="230" t="s">
        <v>504</v>
      </c>
      <c r="G131" s="231" t="s">
        <v>193</v>
      </c>
      <c r="H131" s="232">
        <v>120</v>
      </c>
      <c r="I131" s="233"/>
      <c r="J131" s="234">
        <f>ROUND(I131*H131,2)</f>
        <v>0</v>
      </c>
      <c r="K131" s="230" t="s">
        <v>154</v>
      </c>
      <c r="L131" s="235"/>
      <c r="M131" s="236" t="s">
        <v>1</v>
      </c>
      <c r="N131" s="237" t="s">
        <v>38</v>
      </c>
      <c r="O131" s="71"/>
      <c r="P131" s="201">
        <f>O131*H131</f>
        <v>0</v>
      </c>
      <c r="Q131" s="201">
        <v>0.14899999999999999</v>
      </c>
      <c r="R131" s="201">
        <f>Q131*H131</f>
        <v>17.88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180</v>
      </c>
      <c r="AT131" s="203" t="s">
        <v>176</v>
      </c>
      <c r="AU131" s="203" t="s">
        <v>83</v>
      </c>
      <c r="AY131" s="17" t="s">
        <v>147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81</v>
      </c>
      <c r="BK131" s="204">
        <f>ROUND(I131*H131,2)</f>
        <v>0</v>
      </c>
      <c r="BL131" s="17" t="s">
        <v>155</v>
      </c>
      <c r="BM131" s="203" t="s">
        <v>585</v>
      </c>
    </row>
    <row r="132" spans="1:65" s="13" customFormat="1" x14ac:dyDescent="0.2">
      <c r="B132" s="205"/>
      <c r="C132" s="206"/>
      <c r="D132" s="207" t="s">
        <v>157</v>
      </c>
      <c r="E132" s="208" t="s">
        <v>1</v>
      </c>
      <c r="F132" s="209" t="s">
        <v>506</v>
      </c>
      <c r="G132" s="206"/>
      <c r="H132" s="210">
        <v>120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83</v>
      </c>
      <c r="AV132" s="13" t="s">
        <v>83</v>
      </c>
      <c r="AW132" s="13" t="s">
        <v>30</v>
      </c>
      <c r="AX132" s="13" t="s">
        <v>73</v>
      </c>
      <c r="AY132" s="216" t="s">
        <v>147</v>
      </c>
    </row>
    <row r="133" spans="1:65" s="14" customFormat="1" x14ac:dyDescent="0.2">
      <c r="B133" s="217"/>
      <c r="C133" s="218"/>
      <c r="D133" s="207" t="s">
        <v>157</v>
      </c>
      <c r="E133" s="219" t="s">
        <v>1</v>
      </c>
      <c r="F133" s="220" t="s">
        <v>164</v>
      </c>
      <c r="G133" s="218"/>
      <c r="H133" s="221">
        <v>120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157</v>
      </c>
      <c r="AU133" s="227" t="s">
        <v>83</v>
      </c>
      <c r="AV133" s="14" t="s">
        <v>155</v>
      </c>
      <c r="AW133" s="14" t="s">
        <v>30</v>
      </c>
      <c r="AX133" s="14" t="s">
        <v>81</v>
      </c>
      <c r="AY133" s="227" t="s">
        <v>147</v>
      </c>
    </row>
    <row r="134" spans="1:65" s="2" customFormat="1" ht="16.5" customHeight="1" x14ac:dyDescent="0.2">
      <c r="A134" s="34"/>
      <c r="B134" s="35"/>
      <c r="C134" s="228" t="s">
        <v>120</v>
      </c>
      <c r="D134" s="228" t="s">
        <v>176</v>
      </c>
      <c r="E134" s="229" t="s">
        <v>507</v>
      </c>
      <c r="F134" s="230" t="s">
        <v>508</v>
      </c>
      <c r="G134" s="231" t="s">
        <v>193</v>
      </c>
      <c r="H134" s="232">
        <v>240</v>
      </c>
      <c r="I134" s="233"/>
      <c r="J134" s="234">
        <f>ROUND(I134*H134,2)</f>
        <v>0</v>
      </c>
      <c r="K134" s="230" t="s">
        <v>154</v>
      </c>
      <c r="L134" s="235"/>
      <c r="M134" s="236" t="s">
        <v>1</v>
      </c>
      <c r="N134" s="237" t="s">
        <v>38</v>
      </c>
      <c r="O134" s="71"/>
      <c r="P134" s="201">
        <f>O134*H134</f>
        <v>0</v>
      </c>
      <c r="Q134" s="201">
        <v>4.7E-2</v>
      </c>
      <c r="R134" s="201">
        <f>Q134*H134</f>
        <v>11.28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180</v>
      </c>
      <c r="AT134" s="203" t="s">
        <v>176</v>
      </c>
      <c r="AU134" s="203" t="s">
        <v>83</v>
      </c>
      <c r="AY134" s="17" t="s">
        <v>147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81</v>
      </c>
      <c r="BK134" s="204">
        <f>ROUND(I134*H134,2)</f>
        <v>0</v>
      </c>
      <c r="BL134" s="17" t="s">
        <v>155</v>
      </c>
      <c r="BM134" s="203" t="s">
        <v>586</v>
      </c>
    </row>
    <row r="135" spans="1:65" s="13" customFormat="1" x14ac:dyDescent="0.2">
      <c r="B135" s="205"/>
      <c r="C135" s="206"/>
      <c r="D135" s="207" t="s">
        <v>157</v>
      </c>
      <c r="E135" s="208" t="s">
        <v>1</v>
      </c>
      <c r="F135" s="209" t="s">
        <v>510</v>
      </c>
      <c r="G135" s="206"/>
      <c r="H135" s="210">
        <v>240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83</v>
      </c>
      <c r="AV135" s="13" t="s">
        <v>83</v>
      </c>
      <c r="AW135" s="13" t="s">
        <v>30</v>
      </c>
      <c r="AX135" s="13" t="s">
        <v>73</v>
      </c>
      <c r="AY135" s="216" t="s">
        <v>147</v>
      </c>
    </row>
    <row r="136" spans="1:65" s="14" customFormat="1" x14ac:dyDescent="0.2">
      <c r="B136" s="217"/>
      <c r="C136" s="218"/>
      <c r="D136" s="207" t="s">
        <v>157</v>
      </c>
      <c r="E136" s="219" t="s">
        <v>1</v>
      </c>
      <c r="F136" s="220" t="s">
        <v>164</v>
      </c>
      <c r="G136" s="218"/>
      <c r="H136" s="221">
        <v>240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157</v>
      </c>
      <c r="AU136" s="227" t="s">
        <v>83</v>
      </c>
      <c r="AV136" s="14" t="s">
        <v>155</v>
      </c>
      <c r="AW136" s="14" t="s">
        <v>30</v>
      </c>
      <c r="AX136" s="14" t="s">
        <v>81</v>
      </c>
      <c r="AY136" s="227" t="s">
        <v>147</v>
      </c>
    </row>
    <row r="137" spans="1:65" s="2" customFormat="1" ht="16.5" customHeight="1" x14ac:dyDescent="0.2">
      <c r="A137" s="34"/>
      <c r="B137" s="35"/>
      <c r="C137" s="228" t="s">
        <v>155</v>
      </c>
      <c r="D137" s="228" t="s">
        <v>176</v>
      </c>
      <c r="E137" s="229" t="s">
        <v>511</v>
      </c>
      <c r="F137" s="230" t="s">
        <v>512</v>
      </c>
      <c r="G137" s="231" t="s">
        <v>179</v>
      </c>
      <c r="H137" s="232">
        <v>23.184000000000001</v>
      </c>
      <c r="I137" s="233"/>
      <c r="J137" s="234">
        <f>ROUND(I137*H137,2)</f>
        <v>0</v>
      </c>
      <c r="K137" s="230" t="s">
        <v>154</v>
      </c>
      <c r="L137" s="235"/>
      <c r="M137" s="236" t="s">
        <v>1</v>
      </c>
      <c r="N137" s="237" t="s">
        <v>38</v>
      </c>
      <c r="O137" s="71"/>
      <c r="P137" s="201">
        <f>O137*H137</f>
        <v>0</v>
      </c>
      <c r="Q137" s="201">
        <v>1</v>
      </c>
      <c r="R137" s="201">
        <f>Q137*H137</f>
        <v>23.184000000000001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180</v>
      </c>
      <c r="AT137" s="203" t="s">
        <v>176</v>
      </c>
      <c r="AU137" s="203" t="s">
        <v>83</v>
      </c>
      <c r="AY137" s="17" t="s">
        <v>147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81</v>
      </c>
      <c r="BK137" s="204">
        <f>ROUND(I137*H137,2)</f>
        <v>0</v>
      </c>
      <c r="BL137" s="17" t="s">
        <v>155</v>
      </c>
      <c r="BM137" s="203" t="s">
        <v>587</v>
      </c>
    </row>
    <row r="138" spans="1:65" s="15" customFormat="1" x14ac:dyDescent="0.2">
      <c r="B138" s="238"/>
      <c r="C138" s="239"/>
      <c r="D138" s="207" t="s">
        <v>157</v>
      </c>
      <c r="E138" s="240" t="s">
        <v>1</v>
      </c>
      <c r="F138" s="241" t="s">
        <v>514</v>
      </c>
      <c r="G138" s="239"/>
      <c r="H138" s="240" t="s">
        <v>1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157</v>
      </c>
      <c r="AU138" s="247" t="s">
        <v>83</v>
      </c>
      <c r="AV138" s="15" t="s">
        <v>81</v>
      </c>
      <c r="AW138" s="15" t="s">
        <v>30</v>
      </c>
      <c r="AX138" s="15" t="s">
        <v>73</v>
      </c>
      <c r="AY138" s="247" t="s">
        <v>147</v>
      </c>
    </row>
    <row r="139" spans="1:65" s="13" customFormat="1" x14ac:dyDescent="0.2">
      <c r="B139" s="205"/>
      <c r="C139" s="206"/>
      <c r="D139" s="207" t="s">
        <v>157</v>
      </c>
      <c r="E139" s="208" t="s">
        <v>1</v>
      </c>
      <c r="F139" s="209" t="s">
        <v>588</v>
      </c>
      <c r="G139" s="206"/>
      <c r="H139" s="210">
        <v>23.184000000000001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83</v>
      </c>
      <c r="AV139" s="13" t="s">
        <v>83</v>
      </c>
      <c r="AW139" s="13" t="s">
        <v>30</v>
      </c>
      <c r="AX139" s="13" t="s">
        <v>73</v>
      </c>
      <c r="AY139" s="216" t="s">
        <v>147</v>
      </c>
    </row>
    <row r="140" spans="1:65" s="14" customFormat="1" x14ac:dyDescent="0.2">
      <c r="B140" s="217"/>
      <c r="C140" s="218"/>
      <c r="D140" s="207" t="s">
        <v>157</v>
      </c>
      <c r="E140" s="219" t="s">
        <v>1</v>
      </c>
      <c r="F140" s="220" t="s">
        <v>164</v>
      </c>
      <c r="G140" s="218"/>
      <c r="H140" s="221">
        <v>23.184000000000001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157</v>
      </c>
      <c r="AU140" s="227" t="s">
        <v>83</v>
      </c>
      <c r="AV140" s="14" t="s">
        <v>155</v>
      </c>
      <c r="AW140" s="14" t="s">
        <v>30</v>
      </c>
      <c r="AX140" s="14" t="s">
        <v>81</v>
      </c>
      <c r="AY140" s="227" t="s">
        <v>147</v>
      </c>
    </row>
    <row r="141" spans="1:65" s="2" customFormat="1" ht="21.75" customHeight="1" x14ac:dyDescent="0.2">
      <c r="A141" s="34"/>
      <c r="B141" s="35"/>
      <c r="C141" s="228" t="s">
        <v>148</v>
      </c>
      <c r="D141" s="228" t="s">
        <v>176</v>
      </c>
      <c r="E141" s="229" t="s">
        <v>517</v>
      </c>
      <c r="F141" s="230" t="s">
        <v>518</v>
      </c>
      <c r="G141" s="231" t="s">
        <v>168</v>
      </c>
      <c r="H141" s="232">
        <v>8.8000000000000007</v>
      </c>
      <c r="I141" s="233"/>
      <c r="J141" s="234">
        <f>ROUND(I141*H141,2)</f>
        <v>0</v>
      </c>
      <c r="K141" s="230" t="s">
        <v>154</v>
      </c>
      <c r="L141" s="235"/>
      <c r="M141" s="236" t="s">
        <v>1</v>
      </c>
      <c r="N141" s="237" t="s">
        <v>38</v>
      </c>
      <c r="O141" s="71"/>
      <c r="P141" s="201">
        <f>O141*H141</f>
        <v>0</v>
      </c>
      <c r="Q141" s="201">
        <v>2.234</v>
      </c>
      <c r="R141" s="201">
        <f>Q141*H141</f>
        <v>19.659200000000002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180</v>
      </c>
      <c r="AT141" s="203" t="s">
        <v>176</v>
      </c>
      <c r="AU141" s="203" t="s">
        <v>83</v>
      </c>
      <c r="AY141" s="17" t="s">
        <v>147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81</v>
      </c>
      <c r="BK141" s="204">
        <f>ROUND(I141*H141,2)</f>
        <v>0</v>
      </c>
      <c r="BL141" s="17" t="s">
        <v>155</v>
      </c>
      <c r="BM141" s="203" t="s">
        <v>589</v>
      </c>
    </row>
    <row r="142" spans="1:65" s="15" customFormat="1" x14ac:dyDescent="0.2">
      <c r="B142" s="238"/>
      <c r="C142" s="239"/>
      <c r="D142" s="207" t="s">
        <v>157</v>
      </c>
      <c r="E142" s="240" t="s">
        <v>1</v>
      </c>
      <c r="F142" s="241" t="s">
        <v>520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157</v>
      </c>
      <c r="AU142" s="247" t="s">
        <v>83</v>
      </c>
      <c r="AV142" s="15" t="s">
        <v>81</v>
      </c>
      <c r="AW142" s="15" t="s">
        <v>30</v>
      </c>
      <c r="AX142" s="15" t="s">
        <v>73</v>
      </c>
      <c r="AY142" s="247" t="s">
        <v>147</v>
      </c>
    </row>
    <row r="143" spans="1:65" s="13" customFormat="1" x14ac:dyDescent="0.2">
      <c r="B143" s="205"/>
      <c r="C143" s="206"/>
      <c r="D143" s="207" t="s">
        <v>157</v>
      </c>
      <c r="E143" s="208" t="s">
        <v>1</v>
      </c>
      <c r="F143" s="209" t="s">
        <v>521</v>
      </c>
      <c r="G143" s="206"/>
      <c r="H143" s="210">
        <v>6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83</v>
      </c>
      <c r="AV143" s="13" t="s">
        <v>83</v>
      </c>
      <c r="AW143" s="13" t="s">
        <v>30</v>
      </c>
      <c r="AX143" s="13" t="s">
        <v>73</v>
      </c>
      <c r="AY143" s="216" t="s">
        <v>147</v>
      </c>
    </row>
    <row r="144" spans="1:65" s="15" customFormat="1" x14ac:dyDescent="0.2">
      <c r="B144" s="238"/>
      <c r="C144" s="239"/>
      <c r="D144" s="207" t="s">
        <v>157</v>
      </c>
      <c r="E144" s="240" t="s">
        <v>1</v>
      </c>
      <c r="F144" s="241" t="s">
        <v>522</v>
      </c>
      <c r="G144" s="239"/>
      <c r="H144" s="240" t="s">
        <v>1</v>
      </c>
      <c r="I144" s="242"/>
      <c r="J144" s="239"/>
      <c r="K144" s="239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157</v>
      </c>
      <c r="AU144" s="247" t="s">
        <v>83</v>
      </c>
      <c r="AV144" s="15" t="s">
        <v>81</v>
      </c>
      <c r="AW144" s="15" t="s">
        <v>30</v>
      </c>
      <c r="AX144" s="15" t="s">
        <v>73</v>
      </c>
      <c r="AY144" s="247" t="s">
        <v>147</v>
      </c>
    </row>
    <row r="145" spans="1:65" s="13" customFormat="1" x14ac:dyDescent="0.2">
      <c r="B145" s="205"/>
      <c r="C145" s="206"/>
      <c r="D145" s="207" t="s">
        <v>157</v>
      </c>
      <c r="E145" s="208" t="s">
        <v>1</v>
      </c>
      <c r="F145" s="209" t="s">
        <v>590</v>
      </c>
      <c r="G145" s="206"/>
      <c r="H145" s="210">
        <v>2.8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83</v>
      </c>
      <c r="AV145" s="13" t="s">
        <v>83</v>
      </c>
      <c r="AW145" s="13" t="s">
        <v>30</v>
      </c>
      <c r="AX145" s="13" t="s">
        <v>73</v>
      </c>
      <c r="AY145" s="216" t="s">
        <v>147</v>
      </c>
    </row>
    <row r="146" spans="1:65" s="14" customFormat="1" x14ac:dyDescent="0.2">
      <c r="B146" s="217"/>
      <c r="C146" s="218"/>
      <c r="D146" s="207" t="s">
        <v>157</v>
      </c>
      <c r="E146" s="219" t="s">
        <v>1</v>
      </c>
      <c r="F146" s="220" t="s">
        <v>164</v>
      </c>
      <c r="G146" s="218"/>
      <c r="H146" s="221">
        <v>8.8000000000000007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157</v>
      </c>
      <c r="AU146" s="227" t="s">
        <v>83</v>
      </c>
      <c r="AV146" s="14" t="s">
        <v>155</v>
      </c>
      <c r="AW146" s="14" t="s">
        <v>30</v>
      </c>
      <c r="AX146" s="14" t="s">
        <v>81</v>
      </c>
      <c r="AY146" s="227" t="s">
        <v>147</v>
      </c>
    </row>
    <row r="147" spans="1:65" s="2" customFormat="1" ht="16.5" customHeight="1" x14ac:dyDescent="0.2">
      <c r="A147" s="34"/>
      <c r="B147" s="35"/>
      <c r="C147" s="228" t="s">
        <v>190</v>
      </c>
      <c r="D147" s="228" t="s">
        <v>176</v>
      </c>
      <c r="E147" s="229" t="s">
        <v>524</v>
      </c>
      <c r="F147" s="230" t="s">
        <v>525</v>
      </c>
      <c r="G147" s="231" t="s">
        <v>193</v>
      </c>
      <c r="H147" s="232">
        <v>140</v>
      </c>
      <c r="I147" s="233"/>
      <c r="J147" s="234">
        <f>ROUND(I147*H147,2)</f>
        <v>0</v>
      </c>
      <c r="K147" s="230" t="s">
        <v>154</v>
      </c>
      <c r="L147" s="235"/>
      <c r="M147" s="236" t="s">
        <v>1</v>
      </c>
      <c r="N147" s="237" t="s">
        <v>38</v>
      </c>
      <c r="O147" s="71"/>
      <c r="P147" s="201">
        <f>O147*H147</f>
        <v>0</v>
      </c>
      <c r="Q147" s="201">
        <v>5.8999999999999997E-2</v>
      </c>
      <c r="R147" s="201">
        <f>Q147*H147</f>
        <v>8.26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180</v>
      </c>
      <c r="AT147" s="203" t="s">
        <v>176</v>
      </c>
      <c r="AU147" s="203" t="s">
        <v>83</v>
      </c>
      <c r="AY147" s="17" t="s">
        <v>147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81</v>
      </c>
      <c r="BK147" s="204">
        <f>ROUND(I147*H147,2)</f>
        <v>0</v>
      </c>
      <c r="BL147" s="17" t="s">
        <v>155</v>
      </c>
      <c r="BM147" s="203" t="s">
        <v>591</v>
      </c>
    </row>
    <row r="148" spans="1:65" s="15" customFormat="1" x14ac:dyDescent="0.2">
      <c r="B148" s="238"/>
      <c r="C148" s="239"/>
      <c r="D148" s="207" t="s">
        <v>157</v>
      </c>
      <c r="E148" s="240" t="s">
        <v>1</v>
      </c>
      <c r="F148" s="241" t="s">
        <v>527</v>
      </c>
      <c r="G148" s="239"/>
      <c r="H148" s="240" t="s">
        <v>1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157</v>
      </c>
      <c r="AU148" s="247" t="s">
        <v>83</v>
      </c>
      <c r="AV148" s="15" t="s">
        <v>81</v>
      </c>
      <c r="AW148" s="15" t="s">
        <v>30</v>
      </c>
      <c r="AX148" s="15" t="s">
        <v>73</v>
      </c>
      <c r="AY148" s="247" t="s">
        <v>147</v>
      </c>
    </row>
    <row r="149" spans="1:65" s="13" customFormat="1" x14ac:dyDescent="0.2">
      <c r="B149" s="205"/>
      <c r="C149" s="206"/>
      <c r="D149" s="207" t="s">
        <v>157</v>
      </c>
      <c r="E149" s="208" t="s">
        <v>1</v>
      </c>
      <c r="F149" s="209" t="s">
        <v>506</v>
      </c>
      <c r="G149" s="206"/>
      <c r="H149" s="210">
        <v>120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83</v>
      </c>
      <c r="AV149" s="13" t="s">
        <v>83</v>
      </c>
      <c r="AW149" s="13" t="s">
        <v>30</v>
      </c>
      <c r="AX149" s="13" t="s">
        <v>73</v>
      </c>
      <c r="AY149" s="216" t="s">
        <v>147</v>
      </c>
    </row>
    <row r="150" spans="1:65" s="13" customFormat="1" x14ac:dyDescent="0.2">
      <c r="B150" s="205"/>
      <c r="C150" s="206"/>
      <c r="D150" s="207" t="s">
        <v>157</v>
      </c>
      <c r="E150" s="208" t="s">
        <v>1</v>
      </c>
      <c r="F150" s="209" t="s">
        <v>592</v>
      </c>
      <c r="G150" s="206"/>
      <c r="H150" s="210">
        <v>20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83</v>
      </c>
      <c r="AV150" s="13" t="s">
        <v>83</v>
      </c>
      <c r="AW150" s="13" t="s">
        <v>30</v>
      </c>
      <c r="AX150" s="13" t="s">
        <v>73</v>
      </c>
      <c r="AY150" s="216" t="s">
        <v>147</v>
      </c>
    </row>
    <row r="151" spans="1:65" s="14" customFormat="1" x14ac:dyDescent="0.2">
      <c r="B151" s="217"/>
      <c r="C151" s="218"/>
      <c r="D151" s="207" t="s">
        <v>157</v>
      </c>
      <c r="E151" s="219" t="s">
        <v>1</v>
      </c>
      <c r="F151" s="220" t="s">
        <v>164</v>
      </c>
      <c r="G151" s="218"/>
      <c r="H151" s="221">
        <v>140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157</v>
      </c>
      <c r="AU151" s="227" t="s">
        <v>83</v>
      </c>
      <c r="AV151" s="14" t="s">
        <v>155</v>
      </c>
      <c r="AW151" s="14" t="s">
        <v>30</v>
      </c>
      <c r="AX151" s="14" t="s">
        <v>81</v>
      </c>
      <c r="AY151" s="227" t="s">
        <v>147</v>
      </c>
    </row>
    <row r="152" spans="1:65" s="2" customFormat="1" ht="24.2" customHeight="1" x14ac:dyDescent="0.2">
      <c r="A152" s="34"/>
      <c r="B152" s="35"/>
      <c r="C152" s="228" t="s">
        <v>198</v>
      </c>
      <c r="D152" s="228" t="s">
        <v>176</v>
      </c>
      <c r="E152" s="229" t="s">
        <v>529</v>
      </c>
      <c r="F152" s="230" t="s">
        <v>530</v>
      </c>
      <c r="G152" s="231" t="s">
        <v>179</v>
      </c>
      <c r="H152" s="232">
        <v>37</v>
      </c>
      <c r="I152" s="233"/>
      <c r="J152" s="234">
        <f>ROUND(I152*H152,2)</f>
        <v>0</v>
      </c>
      <c r="K152" s="230" t="s">
        <v>154</v>
      </c>
      <c r="L152" s="235"/>
      <c r="M152" s="236" t="s">
        <v>1</v>
      </c>
      <c r="N152" s="237" t="s">
        <v>38</v>
      </c>
      <c r="O152" s="71"/>
      <c r="P152" s="201">
        <f>O152*H152</f>
        <v>0</v>
      </c>
      <c r="Q152" s="201">
        <v>1</v>
      </c>
      <c r="R152" s="201">
        <f>Q152*H152</f>
        <v>37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180</v>
      </c>
      <c r="AT152" s="203" t="s">
        <v>176</v>
      </c>
      <c r="AU152" s="203" t="s">
        <v>83</v>
      </c>
      <c r="AY152" s="17" t="s">
        <v>147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81</v>
      </c>
      <c r="BK152" s="204">
        <f>ROUND(I152*H152,2)</f>
        <v>0</v>
      </c>
      <c r="BL152" s="17" t="s">
        <v>155</v>
      </c>
      <c r="BM152" s="203" t="s">
        <v>593</v>
      </c>
    </row>
    <row r="153" spans="1:65" s="15" customFormat="1" x14ac:dyDescent="0.2">
      <c r="B153" s="238"/>
      <c r="C153" s="239"/>
      <c r="D153" s="207" t="s">
        <v>157</v>
      </c>
      <c r="E153" s="240" t="s">
        <v>1</v>
      </c>
      <c r="F153" s="241" t="s">
        <v>532</v>
      </c>
      <c r="G153" s="239"/>
      <c r="H153" s="240" t="s">
        <v>1</v>
      </c>
      <c r="I153" s="242"/>
      <c r="J153" s="239"/>
      <c r="K153" s="239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157</v>
      </c>
      <c r="AU153" s="247" t="s">
        <v>83</v>
      </c>
      <c r="AV153" s="15" t="s">
        <v>81</v>
      </c>
      <c r="AW153" s="15" t="s">
        <v>30</v>
      </c>
      <c r="AX153" s="15" t="s">
        <v>73</v>
      </c>
      <c r="AY153" s="247" t="s">
        <v>147</v>
      </c>
    </row>
    <row r="154" spans="1:65" s="13" customFormat="1" x14ac:dyDescent="0.2">
      <c r="B154" s="205"/>
      <c r="C154" s="206"/>
      <c r="D154" s="207" t="s">
        <v>157</v>
      </c>
      <c r="E154" s="208" t="s">
        <v>1</v>
      </c>
      <c r="F154" s="209" t="s">
        <v>533</v>
      </c>
      <c r="G154" s="206"/>
      <c r="H154" s="210">
        <v>34.5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157</v>
      </c>
      <c r="AU154" s="216" t="s">
        <v>83</v>
      </c>
      <c r="AV154" s="13" t="s">
        <v>83</v>
      </c>
      <c r="AW154" s="13" t="s">
        <v>30</v>
      </c>
      <c r="AX154" s="13" t="s">
        <v>73</v>
      </c>
      <c r="AY154" s="216" t="s">
        <v>147</v>
      </c>
    </row>
    <row r="155" spans="1:65" s="13" customFormat="1" x14ac:dyDescent="0.2">
      <c r="B155" s="205"/>
      <c r="C155" s="206"/>
      <c r="D155" s="207" t="s">
        <v>157</v>
      </c>
      <c r="E155" s="208" t="s">
        <v>1</v>
      </c>
      <c r="F155" s="209" t="s">
        <v>594</v>
      </c>
      <c r="G155" s="206"/>
      <c r="H155" s="210">
        <v>2.5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157</v>
      </c>
      <c r="AU155" s="216" t="s">
        <v>83</v>
      </c>
      <c r="AV155" s="13" t="s">
        <v>83</v>
      </c>
      <c r="AW155" s="13" t="s">
        <v>30</v>
      </c>
      <c r="AX155" s="13" t="s">
        <v>73</v>
      </c>
      <c r="AY155" s="216" t="s">
        <v>147</v>
      </c>
    </row>
    <row r="156" spans="1:65" s="14" customFormat="1" x14ac:dyDescent="0.2">
      <c r="B156" s="217"/>
      <c r="C156" s="218"/>
      <c r="D156" s="207" t="s">
        <v>157</v>
      </c>
      <c r="E156" s="219" t="s">
        <v>1</v>
      </c>
      <c r="F156" s="220" t="s">
        <v>164</v>
      </c>
      <c r="G156" s="218"/>
      <c r="H156" s="221">
        <v>37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157</v>
      </c>
      <c r="AU156" s="227" t="s">
        <v>83</v>
      </c>
      <c r="AV156" s="14" t="s">
        <v>155</v>
      </c>
      <c r="AW156" s="14" t="s">
        <v>30</v>
      </c>
      <c r="AX156" s="14" t="s">
        <v>81</v>
      </c>
      <c r="AY156" s="227" t="s">
        <v>147</v>
      </c>
    </row>
    <row r="157" spans="1:65" s="2" customFormat="1" ht="16.5" customHeight="1" x14ac:dyDescent="0.2">
      <c r="A157" s="34"/>
      <c r="B157" s="35"/>
      <c r="C157" s="228" t="s">
        <v>180</v>
      </c>
      <c r="D157" s="228" t="s">
        <v>176</v>
      </c>
      <c r="E157" s="229" t="s">
        <v>535</v>
      </c>
      <c r="F157" s="230" t="s">
        <v>536</v>
      </c>
      <c r="G157" s="231" t="s">
        <v>193</v>
      </c>
      <c r="H157" s="232">
        <v>6</v>
      </c>
      <c r="I157" s="233"/>
      <c r="J157" s="234">
        <f>ROUND(I157*H157,2)</f>
        <v>0</v>
      </c>
      <c r="K157" s="230" t="s">
        <v>154</v>
      </c>
      <c r="L157" s="235"/>
      <c r="M157" s="236" t="s">
        <v>1</v>
      </c>
      <c r="N157" s="237" t="s">
        <v>38</v>
      </c>
      <c r="O157" s="71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180</v>
      </c>
      <c r="AT157" s="203" t="s">
        <v>176</v>
      </c>
      <c r="AU157" s="203" t="s">
        <v>83</v>
      </c>
      <c r="AY157" s="17" t="s">
        <v>147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81</v>
      </c>
      <c r="BK157" s="204">
        <f>ROUND(I157*H157,2)</f>
        <v>0</v>
      </c>
      <c r="BL157" s="17" t="s">
        <v>155</v>
      </c>
      <c r="BM157" s="203" t="s">
        <v>595</v>
      </c>
    </row>
    <row r="158" spans="1:65" s="13" customFormat="1" x14ac:dyDescent="0.2">
      <c r="B158" s="205"/>
      <c r="C158" s="206"/>
      <c r="D158" s="207" t="s">
        <v>157</v>
      </c>
      <c r="E158" s="208" t="s">
        <v>1</v>
      </c>
      <c r="F158" s="209" t="s">
        <v>190</v>
      </c>
      <c r="G158" s="206"/>
      <c r="H158" s="210">
        <v>6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157</v>
      </c>
      <c r="AU158" s="216" t="s">
        <v>83</v>
      </c>
      <c r="AV158" s="13" t="s">
        <v>83</v>
      </c>
      <c r="AW158" s="13" t="s">
        <v>30</v>
      </c>
      <c r="AX158" s="13" t="s">
        <v>73</v>
      </c>
      <c r="AY158" s="216" t="s">
        <v>147</v>
      </c>
    </row>
    <row r="159" spans="1:65" s="14" customFormat="1" x14ac:dyDescent="0.2">
      <c r="B159" s="217"/>
      <c r="C159" s="218"/>
      <c r="D159" s="207" t="s">
        <v>157</v>
      </c>
      <c r="E159" s="219" t="s">
        <v>1</v>
      </c>
      <c r="F159" s="220" t="s">
        <v>164</v>
      </c>
      <c r="G159" s="218"/>
      <c r="H159" s="221">
        <v>6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157</v>
      </c>
      <c r="AU159" s="227" t="s">
        <v>83</v>
      </c>
      <c r="AV159" s="14" t="s">
        <v>155</v>
      </c>
      <c r="AW159" s="14" t="s">
        <v>30</v>
      </c>
      <c r="AX159" s="14" t="s">
        <v>81</v>
      </c>
      <c r="AY159" s="227" t="s">
        <v>147</v>
      </c>
    </row>
    <row r="160" spans="1:65" s="12" customFormat="1" ht="22.9" customHeight="1" x14ac:dyDescent="0.2">
      <c r="B160" s="176"/>
      <c r="C160" s="177"/>
      <c r="D160" s="178" t="s">
        <v>72</v>
      </c>
      <c r="E160" s="190" t="s">
        <v>148</v>
      </c>
      <c r="F160" s="190" t="s">
        <v>149</v>
      </c>
      <c r="G160" s="177"/>
      <c r="H160" s="177"/>
      <c r="I160" s="180"/>
      <c r="J160" s="191">
        <f>BK160</f>
        <v>0</v>
      </c>
      <c r="K160" s="177"/>
      <c r="L160" s="182"/>
      <c r="M160" s="183"/>
      <c r="N160" s="184"/>
      <c r="O160" s="184"/>
      <c r="P160" s="185">
        <f>SUM(P161:P185)</f>
        <v>0</v>
      </c>
      <c r="Q160" s="184"/>
      <c r="R160" s="185">
        <f>SUM(R161:R185)</f>
        <v>0</v>
      </c>
      <c r="S160" s="184"/>
      <c r="T160" s="186">
        <f>SUM(T161:T185)</f>
        <v>0</v>
      </c>
      <c r="AR160" s="187" t="s">
        <v>81</v>
      </c>
      <c r="AT160" s="188" t="s">
        <v>72</v>
      </c>
      <c r="AU160" s="188" t="s">
        <v>81</v>
      </c>
      <c r="AY160" s="187" t="s">
        <v>147</v>
      </c>
      <c r="BK160" s="189">
        <f>SUM(BK161:BK185)</f>
        <v>0</v>
      </c>
    </row>
    <row r="161" spans="1:65" s="2" customFormat="1" ht="76.349999999999994" customHeight="1" x14ac:dyDescent="0.2">
      <c r="A161" s="34"/>
      <c r="B161" s="35"/>
      <c r="C161" s="192" t="s">
        <v>207</v>
      </c>
      <c r="D161" s="192" t="s">
        <v>150</v>
      </c>
      <c r="E161" s="193" t="s">
        <v>538</v>
      </c>
      <c r="F161" s="194" t="s">
        <v>539</v>
      </c>
      <c r="G161" s="195" t="s">
        <v>153</v>
      </c>
      <c r="H161" s="196">
        <v>286</v>
      </c>
      <c r="I161" s="197"/>
      <c r="J161" s="198">
        <f>ROUND(I161*H161,2)</f>
        <v>0</v>
      </c>
      <c r="K161" s="194" t="s">
        <v>154</v>
      </c>
      <c r="L161" s="39"/>
      <c r="M161" s="199" t="s">
        <v>1</v>
      </c>
      <c r="N161" s="200" t="s">
        <v>38</v>
      </c>
      <c r="O161" s="7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155</v>
      </c>
      <c r="AT161" s="203" t="s">
        <v>150</v>
      </c>
      <c r="AU161" s="203" t="s">
        <v>83</v>
      </c>
      <c r="AY161" s="17" t="s">
        <v>147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81</v>
      </c>
      <c r="BK161" s="204">
        <f>ROUND(I161*H161,2)</f>
        <v>0</v>
      </c>
      <c r="BL161" s="17" t="s">
        <v>155</v>
      </c>
      <c r="BM161" s="203" t="s">
        <v>596</v>
      </c>
    </row>
    <row r="162" spans="1:65" s="15" customFormat="1" x14ac:dyDescent="0.2">
      <c r="B162" s="238"/>
      <c r="C162" s="239"/>
      <c r="D162" s="207" t="s">
        <v>157</v>
      </c>
      <c r="E162" s="240" t="s">
        <v>1</v>
      </c>
      <c r="F162" s="241" t="s">
        <v>541</v>
      </c>
      <c r="G162" s="239"/>
      <c r="H162" s="240" t="s">
        <v>1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157</v>
      </c>
      <c r="AU162" s="247" t="s">
        <v>83</v>
      </c>
      <c r="AV162" s="15" t="s">
        <v>81</v>
      </c>
      <c r="AW162" s="15" t="s">
        <v>30</v>
      </c>
      <c r="AX162" s="15" t="s">
        <v>73</v>
      </c>
      <c r="AY162" s="247" t="s">
        <v>147</v>
      </c>
    </row>
    <row r="163" spans="1:65" s="13" customFormat="1" x14ac:dyDescent="0.2">
      <c r="B163" s="205"/>
      <c r="C163" s="206"/>
      <c r="D163" s="207" t="s">
        <v>157</v>
      </c>
      <c r="E163" s="208" t="s">
        <v>1</v>
      </c>
      <c r="F163" s="209" t="s">
        <v>542</v>
      </c>
      <c r="G163" s="206"/>
      <c r="H163" s="210">
        <v>276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157</v>
      </c>
      <c r="AU163" s="216" t="s">
        <v>83</v>
      </c>
      <c r="AV163" s="13" t="s">
        <v>83</v>
      </c>
      <c r="AW163" s="13" t="s">
        <v>30</v>
      </c>
      <c r="AX163" s="13" t="s">
        <v>73</v>
      </c>
      <c r="AY163" s="216" t="s">
        <v>147</v>
      </c>
    </row>
    <row r="164" spans="1:65" s="13" customFormat="1" x14ac:dyDescent="0.2">
      <c r="B164" s="205"/>
      <c r="C164" s="206"/>
      <c r="D164" s="207" t="s">
        <v>157</v>
      </c>
      <c r="E164" s="208" t="s">
        <v>1</v>
      </c>
      <c r="F164" s="209" t="s">
        <v>213</v>
      </c>
      <c r="G164" s="206"/>
      <c r="H164" s="210">
        <v>10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157</v>
      </c>
      <c r="AU164" s="216" t="s">
        <v>83</v>
      </c>
      <c r="AV164" s="13" t="s">
        <v>83</v>
      </c>
      <c r="AW164" s="13" t="s">
        <v>30</v>
      </c>
      <c r="AX164" s="13" t="s">
        <v>73</v>
      </c>
      <c r="AY164" s="216" t="s">
        <v>147</v>
      </c>
    </row>
    <row r="165" spans="1:65" s="14" customFormat="1" x14ac:dyDescent="0.2">
      <c r="B165" s="217"/>
      <c r="C165" s="218"/>
      <c r="D165" s="207" t="s">
        <v>157</v>
      </c>
      <c r="E165" s="219" t="s">
        <v>1</v>
      </c>
      <c r="F165" s="220" t="s">
        <v>164</v>
      </c>
      <c r="G165" s="218"/>
      <c r="H165" s="221">
        <v>286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157</v>
      </c>
      <c r="AU165" s="227" t="s">
        <v>83</v>
      </c>
      <c r="AV165" s="14" t="s">
        <v>155</v>
      </c>
      <c r="AW165" s="14" t="s">
        <v>30</v>
      </c>
      <c r="AX165" s="14" t="s">
        <v>81</v>
      </c>
      <c r="AY165" s="227" t="s">
        <v>147</v>
      </c>
    </row>
    <row r="166" spans="1:65" s="2" customFormat="1" ht="55.5" customHeight="1" x14ac:dyDescent="0.2">
      <c r="A166" s="34"/>
      <c r="B166" s="35"/>
      <c r="C166" s="192" t="s">
        <v>213</v>
      </c>
      <c r="D166" s="192" t="s">
        <v>150</v>
      </c>
      <c r="E166" s="193" t="s">
        <v>544</v>
      </c>
      <c r="F166" s="194" t="s">
        <v>545</v>
      </c>
      <c r="G166" s="195" t="s">
        <v>185</v>
      </c>
      <c r="H166" s="196">
        <v>120</v>
      </c>
      <c r="I166" s="197"/>
      <c r="J166" s="198">
        <f>ROUND(I166*H166,2)</f>
        <v>0</v>
      </c>
      <c r="K166" s="194" t="s">
        <v>154</v>
      </c>
      <c r="L166" s="39"/>
      <c r="M166" s="199" t="s">
        <v>1</v>
      </c>
      <c r="N166" s="200" t="s">
        <v>38</v>
      </c>
      <c r="O166" s="71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3" t="s">
        <v>155</v>
      </c>
      <c r="AT166" s="203" t="s">
        <v>150</v>
      </c>
      <c r="AU166" s="203" t="s">
        <v>83</v>
      </c>
      <c r="AY166" s="17" t="s">
        <v>147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7" t="s">
        <v>81</v>
      </c>
      <c r="BK166" s="204">
        <f>ROUND(I166*H166,2)</f>
        <v>0</v>
      </c>
      <c r="BL166" s="17" t="s">
        <v>155</v>
      </c>
      <c r="BM166" s="203" t="s">
        <v>597</v>
      </c>
    </row>
    <row r="167" spans="1:65" s="15" customFormat="1" x14ac:dyDescent="0.2">
      <c r="B167" s="238"/>
      <c r="C167" s="239"/>
      <c r="D167" s="207" t="s">
        <v>157</v>
      </c>
      <c r="E167" s="240" t="s">
        <v>1</v>
      </c>
      <c r="F167" s="241" t="s">
        <v>547</v>
      </c>
      <c r="G167" s="239"/>
      <c r="H167" s="240" t="s">
        <v>1</v>
      </c>
      <c r="I167" s="242"/>
      <c r="J167" s="239"/>
      <c r="K167" s="239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157</v>
      </c>
      <c r="AU167" s="247" t="s">
        <v>83</v>
      </c>
      <c r="AV167" s="15" t="s">
        <v>81</v>
      </c>
      <c r="AW167" s="15" t="s">
        <v>30</v>
      </c>
      <c r="AX167" s="15" t="s">
        <v>73</v>
      </c>
      <c r="AY167" s="247" t="s">
        <v>147</v>
      </c>
    </row>
    <row r="168" spans="1:65" s="13" customFormat="1" x14ac:dyDescent="0.2">
      <c r="B168" s="205"/>
      <c r="C168" s="206"/>
      <c r="D168" s="207" t="s">
        <v>157</v>
      </c>
      <c r="E168" s="208" t="s">
        <v>1</v>
      </c>
      <c r="F168" s="209" t="s">
        <v>506</v>
      </c>
      <c r="G168" s="206"/>
      <c r="H168" s="210">
        <v>120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83</v>
      </c>
      <c r="AV168" s="13" t="s">
        <v>83</v>
      </c>
      <c r="AW168" s="13" t="s">
        <v>30</v>
      </c>
      <c r="AX168" s="13" t="s">
        <v>73</v>
      </c>
      <c r="AY168" s="216" t="s">
        <v>147</v>
      </c>
    </row>
    <row r="169" spans="1:65" s="14" customFormat="1" x14ac:dyDescent="0.2">
      <c r="B169" s="217"/>
      <c r="C169" s="218"/>
      <c r="D169" s="207" t="s">
        <v>157</v>
      </c>
      <c r="E169" s="219" t="s">
        <v>1</v>
      </c>
      <c r="F169" s="220" t="s">
        <v>164</v>
      </c>
      <c r="G169" s="218"/>
      <c r="H169" s="221">
        <v>120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157</v>
      </c>
      <c r="AU169" s="227" t="s">
        <v>83</v>
      </c>
      <c r="AV169" s="14" t="s">
        <v>155</v>
      </c>
      <c r="AW169" s="14" t="s">
        <v>30</v>
      </c>
      <c r="AX169" s="14" t="s">
        <v>81</v>
      </c>
      <c r="AY169" s="227" t="s">
        <v>147</v>
      </c>
    </row>
    <row r="170" spans="1:65" s="2" customFormat="1" ht="78" customHeight="1" x14ac:dyDescent="0.2">
      <c r="A170" s="34"/>
      <c r="B170" s="35"/>
      <c r="C170" s="192" t="s">
        <v>219</v>
      </c>
      <c r="D170" s="192" t="s">
        <v>150</v>
      </c>
      <c r="E170" s="193" t="s">
        <v>598</v>
      </c>
      <c r="F170" s="194" t="s">
        <v>549</v>
      </c>
      <c r="G170" s="195" t="s">
        <v>185</v>
      </c>
      <c r="H170" s="196">
        <v>5</v>
      </c>
      <c r="I170" s="197"/>
      <c r="J170" s="198">
        <f>ROUND(I170*H170,2)</f>
        <v>0</v>
      </c>
      <c r="K170" s="194" t="s">
        <v>1</v>
      </c>
      <c r="L170" s="39"/>
      <c r="M170" s="199" t="s">
        <v>1</v>
      </c>
      <c r="N170" s="200" t="s">
        <v>38</v>
      </c>
      <c r="O170" s="7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155</v>
      </c>
      <c r="AT170" s="203" t="s">
        <v>150</v>
      </c>
      <c r="AU170" s="203" t="s">
        <v>83</v>
      </c>
      <c r="AY170" s="17" t="s">
        <v>147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81</v>
      </c>
      <c r="BK170" s="204">
        <f>ROUND(I170*H170,2)</f>
        <v>0</v>
      </c>
      <c r="BL170" s="17" t="s">
        <v>155</v>
      </c>
      <c r="BM170" s="203" t="s">
        <v>599</v>
      </c>
    </row>
    <row r="171" spans="1:65" s="13" customFormat="1" x14ac:dyDescent="0.2">
      <c r="B171" s="205"/>
      <c r="C171" s="206"/>
      <c r="D171" s="207" t="s">
        <v>157</v>
      </c>
      <c r="E171" s="208" t="s">
        <v>1</v>
      </c>
      <c r="F171" s="209" t="s">
        <v>600</v>
      </c>
      <c r="G171" s="206"/>
      <c r="H171" s="210">
        <v>5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157</v>
      </c>
      <c r="AU171" s="216" t="s">
        <v>83</v>
      </c>
      <c r="AV171" s="13" t="s">
        <v>83</v>
      </c>
      <c r="AW171" s="13" t="s">
        <v>30</v>
      </c>
      <c r="AX171" s="13" t="s">
        <v>73</v>
      </c>
      <c r="AY171" s="216" t="s">
        <v>147</v>
      </c>
    </row>
    <row r="172" spans="1:65" s="14" customFormat="1" x14ac:dyDescent="0.2">
      <c r="B172" s="217"/>
      <c r="C172" s="218"/>
      <c r="D172" s="207" t="s">
        <v>157</v>
      </c>
      <c r="E172" s="219" t="s">
        <v>1</v>
      </c>
      <c r="F172" s="220" t="s">
        <v>164</v>
      </c>
      <c r="G172" s="218"/>
      <c r="H172" s="221">
        <v>5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157</v>
      </c>
      <c r="AU172" s="227" t="s">
        <v>83</v>
      </c>
      <c r="AV172" s="14" t="s">
        <v>155</v>
      </c>
      <c r="AW172" s="14" t="s">
        <v>30</v>
      </c>
      <c r="AX172" s="14" t="s">
        <v>81</v>
      </c>
      <c r="AY172" s="227" t="s">
        <v>147</v>
      </c>
    </row>
    <row r="173" spans="1:65" s="2" customFormat="1" ht="76.349999999999994" customHeight="1" x14ac:dyDescent="0.2">
      <c r="A173" s="34"/>
      <c r="B173" s="35"/>
      <c r="C173" s="192" t="s">
        <v>266</v>
      </c>
      <c r="D173" s="192" t="s">
        <v>150</v>
      </c>
      <c r="E173" s="193" t="s">
        <v>552</v>
      </c>
      <c r="F173" s="194" t="s">
        <v>553</v>
      </c>
      <c r="G173" s="195" t="s">
        <v>185</v>
      </c>
      <c r="H173" s="196">
        <v>19</v>
      </c>
      <c r="I173" s="197"/>
      <c r="J173" s="198">
        <f>ROUND(I173*H173,2)</f>
        <v>0</v>
      </c>
      <c r="K173" s="194" t="s">
        <v>154</v>
      </c>
      <c r="L173" s="39"/>
      <c r="M173" s="199" t="s">
        <v>1</v>
      </c>
      <c r="N173" s="200" t="s">
        <v>38</v>
      </c>
      <c r="O173" s="7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155</v>
      </c>
      <c r="AT173" s="203" t="s">
        <v>150</v>
      </c>
      <c r="AU173" s="203" t="s">
        <v>83</v>
      </c>
      <c r="AY173" s="17" t="s">
        <v>147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81</v>
      </c>
      <c r="BK173" s="204">
        <f>ROUND(I173*H173,2)</f>
        <v>0</v>
      </c>
      <c r="BL173" s="17" t="s">
        <v>155</v>
      </c>
      <c r="BM173" s="203" t="s">
        <v>601</v>
      </c>
    </row>
    <row r="174" spans="1:65" s="13" customFormat="1" x14ac:dyDescent="0.2">
      <c r="B174" s="205"/>
      <c r="C174" s="206"/>
      <c r="D174" s="207" t="s">
        <v>157</v>
      </c>
      <c r="E174" s="208" t="s">
        <v>1</v>
      </c>
      <c r="F174" s="209" t="s">
        <v>555</v>
      </c>
      <c r="G174" s="206"/>
      <c r="H174" s="210">
        <v>19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157</v>
      </c>
      <c r="AU174" s="216" t="s">
        <v>83</v>
      </c>
      <c r="AV174" s="13" t="s">
        <v>83</v>
      </c>
      <c r="AW174" s="13" t="s">
        <v>30</v>
      </c>
      <c r="AX174" s="13" t="s">
        <v>73</v>
      </c>
      <c r="AY174" s="216" t="s">
        <v>147</v>
      </c>
    </row>
    <row r="175" spans="1:65" s="14" customFormat="1" x14ac:dyDescent="0.2">
      <c r="B175" s="217"/>
      <c r="C175" s="218"/>
      <c r="D175" s="207" t="s">
        <v>157</v>
      </c>
      <c r="E175" s="219" t="s">
        <v>1</v>
      </c>
      <c r="F175" s="220" t="s">
        <v>164</v>
      </c>
      <c r="G175" s="218"/>
      <c r="H175" s="221">
        <v>19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157</v>
      </c>
      <c r="AU175" s="227" t="s">
        <v>83</v>
      </c>
      <c r="AV175" s="14" t="s">
        <v>155</v>
      </c>
      <c r="AW175" s="14" t="s">
        <v>30</v>
      </c>
      <c r="AX175" s="14" t="s">
        <v>81</v>
      </c>
      <c r="AY175" s="227" t="s">
        <v>147</v>
      </c>
    </row>
    <row r="176" spans="1:65" s="2" customFormat="1" ht="55.5" customHeight="1" x14ac:dyDescent="0.2">
      <c r="A176" s="34"/>
      <c r="B176" s="35"/>
      <c r="C176" s="192" t="s">
        <v>230</v>
      </c>
      <c r="D176" s="192" t="s">
        <v>150</v>
      </c>
      <c r="E176" s="193" t="s">
        <v>556</v>
      </c>
      <c r="F176" s="194" t="s">
        <v>557</v>
      </c>
      <c r="G176" s="195" t="s">
        <v>185</v>
      </c>
      <c r="H176" s="196">
        <v>150</v>
      </c>
      <c r="I176" s="197"/>
      <c r="J176" s="198">
        <f>ROUND(I176*H176,2)</f>
        <v>0</v>
      </c>
      <c r="K176" s="194" t="s">
        <v>154</v>
      </c>
      <c r="L176" s="39"/>
      <c r="M176" s="199" t="s">
        <v>1</v>
      </c>
      <c r="N176" s="200" t="s">
        <v>38</v>
      </c>
      <c r="O176" s="7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155</v>
      </c>
      <c r="AT176" s="203" t="s">
        <v>150</v>
      </c>
      <c r="AU176" s="203" t="s">
        <v>83</v>
      </c>
      <c r="AY176" s="17" t="s">
        <v>147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81</v>
      </c>
      <c r="BK176" s="204">
        <f>ROUND(I176*H176,2)</f>
        <v>0</v>
      </c>
      <c r="BL176" s="17" t="s">
        <v>155</v>
      </c>
      <c r="BM176" s="203" t="s">
        <v>602</v>
      </c>
    </row>
    <row r="177" spans="1:65" s="13" customFormat="1" x14ac:dyDescent="0.2">
      <c r="B177" s="205"/>
      <c r="C177" s="206"/>
      <c r="D177" s="207" t="s">
        <v>157</v>
      </c>
      <c r="E177" s="208" t="s">
        <v>1</v>
      </c>
      <c r="F177" s="209" t="s">
        <v>559</v>
      </c>
      <c r="G177" s="206"/>
      <c r="H177" s="210">
        <v>150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157</v>
      </c>
      <c r="AU177" s="216" t="s">
        <v>83</v>
      </c>
      <c r="AV177" s="13" t="s">
        <v>83</v>
      </c>
      <c r="AW177" s="13" t="s">
        <v>30</v>
      </c>
      <c r="AX177" s="13" t="s">
        <v>73</v>
      </c>
      <c r="AY177" s="216" t="s">
        <v>147</v>
      </c>
    </row>
    <row r="178" spans="1:65" s="14" customFormat="1" x14ac:dyDescent="0.2">
      <c r="B178" s="217"/>
      <c r="C178" s="218"/>
      <c r="D178" s="207" t="s">
        <v>157</v>
      </c>
      <c r="E178" s="219" t="s">
        <v>1</v>
      </c>
      <c r="F178" s="220" t="s">
        <v>164</v>
      </c>
      <c r="G178" s="218"/>
      <c r="H178" s="221">
        <v>150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157</v>
      </c>
      <c r="AU178" s="227" t="s">
        <v>83</v>
      </c>
      <c r="AV178" s="14" t="s">
        <v>155</v>
      </c>
      <c r="AW178" s="14" t="s">
        <v>30</v>
      </c>
      <c r="AX178" s="14" t="s">
        <v>81</v>
      </c>
      <c r="AY178" s="227" t="s">
        <v>147</v>
      </c>
    </row>
    <row r="179" spans="1:65" s="2" customFormat="1" ht="55.5" customHeight="1" x14ac:dyDescent="0.2">
      <c r="A179" s="34"/>
      <c r="B179" s="35"/>
      <c r="C179" s="192" t="s">
        <v>244</v>
      </c>
      <c r="D179" s="192" t="s">
        <v>150</v>
      </c>
      <c r="E179" s="193" t="s">
        <v>560</v>
      </c>
      <c r="F179" s="194" t="s">
        <v>561</v>
      </c>
      <c r="G179" s="195" t="s">
        <v>185</v>
      </c>
      <c r="H179" s="196">
        <v>120</v>
      </c>
      <c r="I179" s="197"/>
      <c r="J179" s="198">
        <f>ROUND(I179*H179,2)</f>
        <v>0</v>
      </c>
      <c r="K179" s="194" t="s">
        <v>154</v>
      </c>
      <c r="L179" s="39"/>
      <c r="M179" s="199" t="s">
        <v>1</v>
      </c>
      <c r="N179" s="200" t="s">
        <v>38</v>
      </c>
      <c r="O179" s="71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3" t="s">
        <v>155</v>
      </c>
      <c r="AT179" s="203" t="s">
        <v>150</v>
      </c>
      <c r="AU179" s="203" t="s">
        <v>83</v>
      </c>
      <c r="AY179" s="17" t="s">
        <v>147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7" t="s">
        <v>81</v>
      </c>
      <c r="BK179" s="204">
        <f>ROUND(I179*H179,2)</f>
        <v>0</v>
      </c>
      <c r="BL179" s="17" t="s">
        <v>155</v>
      </c>
      <c r="BM179" s="203" t="s">
        <v>603</v>
      </c>
    </row>
    <row r="180" spans="1:65" s="13" customFormat="1" x14ac:dyDescent="0.2">
      <c r="B180" s="205"/>
      <c r="C180" s="206"/>
      <c r="D180" s="207" t="s">
        <v>157</v>
      </c>
      <c r="E180" s="208" t="s">
        <v>1</v>
      </c>
      <c r="F180" s="209" t="s">
        <v>506</v>
      </c>
      <c r="G180" s="206"/>
      <c r="H180" s="210">
        <v>120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157</v>
      </c>
      <c r="AU180" s="216" t="s">
        <v>83</v>
      </c>
      <c r="AV180" s="13" t="s">
        <v>83</v>
      </c>
      <c r="AW180" s="13" t="s">
        <v>30</v>
      </c>
      <c r="AX180" s="13" t="s">
        <v>73</v>
      </c>
      <c r="AY180" s="216" t="s">
        <v>147</v>
      </c>
    </row>
    <row r="181" spans="1:65" s="14" customFormat="1" x14ac:dyDescent="0.2">
      <c r="B181" s="217"/>
      <c r="C181" s="218"/>
      <c r="D181" s="207" t="s">
        <v>157</v>
      </c>
      <c r="E181" s="219" t="s">
        <v>1</v>
      </c>
      <c r="F181" s="220" t="s">
        <v>164</v>
      </c>
      <c r="G181" s="218"/>
      <c r="H181" s="221">
        <v>120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157</v>
      </c>
      <c r="AU181" s="227" t="s">
        <v>83</v>
      </c>
      <c r="AV181" s="14" t="s">
        <v>155</v>
      </c>
      <c r="AW181" s="14" t="s">
        <v>30</v>
      </c>
      <c r="AX181" s="14" t="s">
        <v>81</v>
      </c>
      <c r="AY181" s="227" t="s">
        <v>147</v>
      </c>
    </row>
    <row r="182" spans="1:65" s="2" customFormat="1" ht="66.75" customHeight="1" x14ac:dyDescent="0.2">
      <c r="A182" s="34"/>
      <c r="B182" s="35"/>
      <c r="C182" s="192" t="s">
        <v>8</v>
      </c>
      <c r="D182" s="192" t="s">
        <v>150</v>
      </c>
      <c r="E182" s="193" t="s">
        <v>563</v>
      </c>
      <c r="F182" s="194" t="s">
        <v>564</v>
      </c>
      <c r="G182" s="195" t="s">
        <v>168</v>
      </c>
      <c r="H182" s="196">
        <v>30</v>
      </c>
      <c r="I182" s="197"/>
      <c r="J182" s="198">
        <f>ROUND(I182*H182,2)</f>
        <v>0</v>
      </c>
      <c r="K182" s="194" t="s">
        <v>154</v>
      </c>
      <c r="L182" s="39"/>
      <c r="M182" s="199" t="s">
        <v>1</v>
      </c>
      <c r="N182" s="200" t="s">
        <v>38</v>
      </c>
      <c r="O182" s="7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155</v>
      </c>
      <c r="AT182" s="203" t="s">
        <v>150</v>
      </c>
      <c r="AU182" s="203" t="s">
        <v>83</v>
      </c>
      <c r="AY182" s="17" t="s">
        <v>147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81</v>
      </c>
      <c r="BK182" s="204">
        <f>ROUND(I182*H182,2)</f>
        <v>0</v>
      </c>
      <c r="BL182" s="17" t="s">
        <v>155</v>
      </c>
      <c r="BM182" s="203" t="s">
        <v>604</v>
      </c>
    </row>
    <row r="183" spans="1:65" s="15" customFormat="1" x14ac:dyDescent="0.2">
      <c r="B183" s="238"/>
      <c r="C183" s="239"/>
      <c r="D183" s="207" t="s">
        <v>157</v>
      </c>
      <c r="E183" s="240" t="s">
        <v>1</v>
      </c>
      <c r="F183" s="241" t="s">
        <v>605</v>
      </c>
      <c r="G183" s="239"/>
      <c r="H183" s="240" t="s">
        <v>1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AT183" s="247" t="s">
        <v>157</v>
      </c>
      <c r="AU183" s="247" t="s">
        <v>83</v>
      </c>
      <c r="AV183" s="15" t="s">
        <v>81</v>
      </c>
      <c r="AW183" s="15" t="s">
        <v>30</v>
      </c>
      <c r="AX183" s="15" t="s">
        <v>73</v>
      </c>
      <c r="AY183" s="247" t="s">
        <v>147</v>
      </c>
    </row>
    <row r="184" spans="1:65" s="13" customFormat="1" x14ac:dyDescent="0.2">
      <c r="B184" s="205"/>
      <c r="C184" s="206"/>
      <c r="D184" s="207" t="s">
        <v>157</v>
      </c>
      <c r="E184" s="208" t="s">
        <v>1</v>
      </c>
      <c r="F184" s="209" t="s">
        <v>606</v>
      </c>
      <c r="G184" s="206"/>
      <c r="H184" s="210">
        <v>30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157</v>
      </c>
      <c r="AU184" s="216" t="s">
        <v>83</v>
      </c>
      <c r="AV184" s="13" t="s">
        <v>83</v>
      </c>
      <c r="AW184" s="13" t="s">
        <v>30</v>
      </c>
      <c r="AX184" s="13" t="s">
        <v>73</v>
      </c>
      <c r="AY184" s="216" t="s">
        <v>147</v>
      </c>
    </row>
    <row r="185" spans="1:65" s="14" customFormat="1" x14ac:dyDescent="0.2">
      <c r="B185" s="217"/>
      <c r="C185" s="218"/>
      <c r="D185" s="207" t="s">
        <v>157</v>
      </c>
      <c r="E185" s="219" t="s">
        <v>1</v>
      </c>
      <c r="F185" s="220" t="s">
        <v>164</v>
      </c>
      <c r="G185" s="218"/>
      <c r="H185" s="221">
        <v>30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157</v>
      </c>
      <c r="AU185" s="227" t="s">
        <v>83</v>
      </c>
      <c r="AV185" s="14" t="s">
        <v>155</v>
      </c>
      <c r="AW185" s="14" t="s">
        <v>30</v>
      </c>
      <c r="AX185" s="14" t="s">
        <v>81</v>
      </c>
      <c r="AY185" s="227" t="s">
        <v>147</v>
      </c>
    </row>
    <row r="186" spans="1:65" s="12" customFormat="1" ht="22.9" customHeight="1" x14ac:dyDescent="0.2">
      <c r="B186" s="176"/>
      <c r="C186" s="177"/>
      <c r="D186" s="178" t="s">
        <v>72</v>
      </c>
      <c r="E186" s="190" t="s">
        <v>253</v>
      </c>
      <c r="F186" s="190" t="s">
        <v>254</v>
      </c>
      <c r="G186" s="177"/>
      <c r="H186" s="177"/>
      <c r="I186" s="180"/>
      <c r="J186" s="191">
        <f>BK186</f>
        <v>0</v>
      </c>
      <c r="K186" s="177"/>
      <c r="L186" s="182"/>
      <c r="M186" s="183"/>
      <c r="N186" s="184"/>
      <c r="O186" s="184"/>
      <c r="P186" s="185">
        <f>SUM(P187:P198)</f>
        <v>0</v>
      </c>
      <c r="Q186" s="184"/>
      <c r="R186" s="185">
        <f>SUM(R187:R198)</f>
        <v>0</v>
      </c>
      <c r="S186" s="184"/>
      <c r="T186" s="186">
        <f>SUM(T187:T198)</f>
        <v>0</v>
      </c>
      <c r="AR186" s="187" t="s">
        <v>155</v>
      </c>
      <c r="AT186" s="188" t="s">
        <v>72</v>
      </c>
      <c r="AU186" s="188" t="s">
        <v>81</v>
      </c>
      <c r="AY186" s="187" t="s">
        <v>147</v>
      </c>
      <c r="BK186" s="189">
        <f>SUM(BK187:BK198)</f>
        <v>0</v>
      </c>
    </row>
    <row r="187" spans="1:65" s="2" customFormat="1" ht="156.75" customHeight="1" x14ac:dyDescent="0.2">
      <c r="A187" s="34"/>
      <c r="B187" s="35"/>
      <c r="C187" s="192" t="s">
        <v>255</v>
      </c>
      <c r="D187" s="192" t="s">
        <v>150</v>
      </c>
      <c r="E187" s="193" t="s">
        <v>568</v>
      </c>
      <c r="F187" s="194" t="s">
        <v>569</v>
      </c>
      <c r="G187" s="195" t="s">
        <v>179</v>
      </c>
      <c r="H187" s="196">
        <v>68.218999999999994</v>
      </c>
      <c r="I187" s="197"/>
      <c r="J187" s="198">
        <f>ROUND(I187*H187,2)</f>
        <v>0</v>
      </c>
      <c r="K187" s="194" t="s">
        <v>154</v>
      </c>
      <c r="L187" s="39"/>
      <c r="M187" s="199" t="s">
        <v>1</v>
      </c>
      <c r="N187" s="200" t="s">
        <v>38</v>
      </c>
      <c r="O187" s="71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3" t="s">
        <v>258</v>
      </c>
      <c r="AT187" s="203" t="s">
        <v>150</v>
      </c>
      <c r="AU187" s="203" t="s">
        <v>83</v>
      </c>
      <c r="AY187" s="17" t="s">
        <v>147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7" t="s">
        <v>81</v>
      </c>
      <c r="BK187" s="204">
        <f>ROUND(I187*H187,2)</f>
        <v>0</v>
      </c>
      <c r="BL187" s="17" t="s">
        <v>258</v>
      </c>
      <c r="BM187" s="203" t="s">
        <v>607</v>
      </c>
    </row>
    <row r="188" spans="1:65" s="15" customFormat="1" x14ac:dyDescent="0.2">
      <c r="B188" s="238"/>
      <c r="C188" s="239"/>
      <c r="D188" s="207" t="s">
        <v>157</v>
      </c>
      <c r="E188" s="240" t="s">
        <v>1</v>
      </c>
      <c r="F188" s="241" t="s">
        <v>608</v>
      </c>
      <c r="G188" s="239"/>
      <c r="H188" s="240" t="s">
        <v>1</v>
      </c>
      <c r="I188" s="242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AT188" s="247" t="s">
        <v>157</v>
      </c>
      <c r="AU188" s="247" t="s">
        <v>83</v>
      </c>
      <c r="AV188" s="15" t="s">
        <v>81</v>
      </c>
      <c r="AW188" s="15" t="s">
        <v>30</v>
      </c>
      <c r="AX188" s="15" t="s">
        <v>73</v>
      </c>
      <c r="AY188" s="247" t="s">
        <v>147</v>
      </c>
    </row>
    <row r="189" spans="1:65" s="13" customFormat="1" x14ac:dyDescent="0.2">
      <c r="B189" s="205"/>
      <c r="C189" s="206"/>
      <c r="D189" s="207" t="s">
        <v>157</v>
      </c>
      <c r="E189" s="208" t="s">
        <v>1</v>
      </c>
      <c r="F189" s="209" t="s">
        <v>609</v>
      </c>
      <c r="G189" s="206"/>
      <c r="H189" s="210">
        <v>68.218999999999994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157</v>
      </c>
      <c r="AU189" s="216" t="s">
        <v>83</v>
      </c>
      <c r="AV189" s="13" t="s">
        <v>83</v>
      </c>
      <c r="AW189" s="13" t="s">
        <v>30</v>
      </c>
      <c r="AX189" s="13" t="s">
        <v>73</v>
      </c>
      <c r="AY189" s="216" t="s">
        <v>147</v>
      </c>
    </row>
    <row r="190" spans="1:65" s="14" customFormat="1" x14ac:dyDescent="0.2">
      <c r="B190" s="217"/>
      <c r="C190" s="218"/>
      <c r="D190" s="207" t="s">
        <v>157</v>
      </c>
      <c r="E190" s="219" t="s">
        <v>1</v>
      </c>
      <c r="F190" s="220" t="s">
        <v>164</v>
      </c>
      <c r="G190" s="218"/>
      <c r="H190" s="221">
        <v>68.218999999999994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157</v>
      </c>
      <c r="AU190" s="227" t="s">
        <v>83</v>
      </c>
      <c r="AV190" s="14" t="s">
        <v>155</v>
      </c>
      <c r="AW190" s="14" t="s">
        <v>30</v>
      </c>
      <c r="AX190" s="14" t="s">
        <v>81</v>
      </c>
      <c r="AY190" s="227" t="s">
        <v>147</v>
      </c>
    </row>
    <row r="191" spans="1:65" s="2" customFormat="1" ht="156.75" customHeight="1" x14ac:dyDescent="0.2">
      <c r="A191" s="34"/>
      <c r="B191" s="35"/>
      <c r="C191" s="192" t="s">
        <v>378</v>
      </c>
      <c r="D191" s="192" t="s">
        <v>150</v>
      </c>
      <c r="E191" s="193" t="s">
        <v>573</v>
      </c>
      <c r="F191" s="194" t="s">
        <v>574</v>
      </c>
      <c r="G191" s="195" t="s">
        <v>179</v>
      </c>
      <c r="H191" s="196">
        <v>25.2</v>
      </c>
      <c r="I191" s="197"/>
      <c r="J191" s="198">
        <f>ROUND(I191*H191,2)</f>
        <v>0</v>
      </c>
      <c r="K191" s="194" t="s">
        <v>154</v>
      </c>
      <c r="L191" s="39"/>
      <c r="M191" s="199" t="s">
        <v>1</v>
      </c>
      <c r="N191" s="200" t="s">
        <v>38</v>
      </c>
      <c r="O191" s="71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3" t="s">
        <v>258</v>
      </c>
      <c r="AT191" s="203" t="s">
        <v>150</v>
      </c>
      <c r="AU191" s="203" t="s">
        <v>83</v>
      </c>
      <c r="AY191" s="17" t="s">
        <v>147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7" t="s">
        <v>81</v>
      </c>
      <c r="BK191" s="204">
        <f>ROUND(I191*H191,2)</f>
        <v>0</v>
      </c>
      <c r="BL191" s="17" t="s">
        <v>258</v>
      </c>
      <c r="BM191" s="203" t="s">
        <v>610</v>
      </c>
    </row>
    <row r="192" spans="1:65" s="15" customFormat="1" x14ac:dyDescent="0.2">
      <c r="B192" s="238"/>
      <c r="C192" s="239"/>
      <c r="D192" s="207" t="s">
        <v>157</v>
      </c>
      <c r="E192" s="240" t="s">
        <v>1</v>
      </c>
      <c r="F192" s="241" t="s">
        <v>611</v>
      </c>
      <c r="G192" s="239"/>
      <c r="H192" s="240" t="s">
        <v>1</v>
      </c>
      <c r="I192" s="242"/>
      <c r="J192" s="239"/>
      <c r="K192" s="239"/>
      <c r="L192" s="243"/>
      <c r="M192" s="244"/>
      <c r="N192" s="245"/>
      <c r="O192" s="245"/>
      <c r="P192" s="245"/>
      <c r="Q192" s="245"/>
      <c r="R192" s="245"/>
      <c r="S192" s="245"/>
      <c r="T192" s="246"/>
      <c r="AT192" s="247" t="s">
        <v>157</v>
      </c>
      <c r="AU192" s="247" t="s">
        <v>83</v>
      </c>
      <c r="AV192" s="15" t="s">
        <v>81</v>
      </c>
      <c r="AW192" s="15" t="s">
        <v>30</v>
      </c>
      <c r="AX192" s="15" t="s">
        <v>73</v>
      </c>
      <c r="AY192" s="247" t="s">
        <v>147</v>
      </c>
    </row>
    <row r="193" spans="1:65" s="13" customFormat="1" x14ac:dyDescent="0.2">
      <c r="B193" s="205"/>
      <c r="C193" s="206"/>
      <c r="D193" s="207" t="s">
        <v>157</v>
      </c>
      <c r="E193" s="208" t="s">
        <v>1</v>
      </c>
      <c r="F193" s="209" t="s">
        <v>612</v>
      </c>
      <c r="G193" s="206"/>
      <c r="H193" s="210">
        <v>25.2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157</v>
      </c>
      <c r="AU193" s="216" t="s">
        <v>83</v>
      </c>
      <c r="AV193" s="13" t="s">
        <v>83</v>
      </c>
      <c r="AW193" s="13" t="s">
        <v>30</v>
      </c>
      <c r="AX193" s="13" t="s">
        <v>73</v>
      </c>
      <c r="AY193" s="216" t="s">
        <v>147</v>
      </c>
    </row>
    <row r="194" spans="1:65" s="14" customFormat="1" x14ac:dyDescent="0.2">
      <c r="B194" s="217"/>
      <c r="C194" s="218"/>
      <c r="D194" s="207" t="s">
        <v>157</v>
      </c>
      <c r="E194" s="219" t="s">
        <v>1</v>
      </c>
      <c r="F194" s="220" t="s">
        <v>164</v>
      </c>
      <c r="G194" s="218"/>
      <c r="H194" s="221">
        <v>25.2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157</v>
      </c>
      <c r="AU194" s="227" t="s">
        <v>83</v>
      </c>
      <c r="AV194" s="14" t="s">
        <v>155</v>
      </c>
      <c r="AW194" s="14" t="s">
        <v>30</v>
      </c>
      <c r="AX194" s="14" t="s">
        <v>81</v>
      </c>
      <c r="AY194" s="227" t="s">
        <v>147</v>
      </c>
    </row>
    <row r="195" spans="1:65" s="2" customFormat="1" ht="168" customHeight="1" x14ac:dyDescent="0.2">
      <c r="A195" s="34"/>
      <c r="B195" s="35"/>
      <c r="C195" s="192" t="s">
        <v>383</v>
      </c>
      <c r="D195" s="192" t="s">
        <v>150</v>
      </c>
      <c r="E195" s="193" t="s">
        <v>578</v>
      </c>
      <c r="F195" s="194" t="s">
        <v>579</v>
      </c>
      <c r="G195" s="195" t="s">
        <v>179</v>
      </c>
      <c r="H195" s="196">
        <v>50.213999999999999</v>
      </c>
      <c r="I195" s="197"/>
      <c r="J195" s="198">
        <f>ROUND(I195*H195,2)</f>
        <v>0</v>
      </c>
      <c r="K195" s="194" t="s">
        <v>154</v>
      </c>
      <c r="L195" s="39"/>
      <c r="M195" s="199" t="s">
        <v>1</v>
      </c>
      <c r="N195" s="200" t="s">
        <v>38</v>
      </c>
      <c r="O195" s="71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3" t="s">
        <v>258</v>
      </c>
      <c r="AT195" s="203" t="s">
        <v>150</v>
      </c>
      <c r="AU195" s="203" t="s">
        <v>83</v>
      </c>
      <c r="AY195" s="17" t="s">
        <v>147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7" t="s">
        <v>81</v>
      </c>
      <c r="BK195" s="204">
        <f>ROUND(I195*H195,2)</f>
        <v>0</v>
      </c>
      <c r="BL195" s="17" t="s">
        <v>258</v>
      </c>
      <c r="BM195" s="203" t="s">
        <v>613</v>
      </c>
    </row>
    <row r="196" spans="1:65" s="15" customFormat="1" x14ac:dyDescent="0.2">
      <c r="B196" s="238"/>
      <c r="C196" s="239"/>
      <c r="D196" s="207" t="s">
        <v>157</v>
      </c>
      <c r="E196" s="240" t="s">
        <v>1</v>
      </c>
      <c r="F196" s="241" t="s">
        <v>581</v>
      </c>
      <c r="G196" s="239"/>
      <c r="H196" s="240" t="s">
        <v>1</v>
      </c>
      <c r="I196" s="242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157</v>
      </c>
      <c r="AU196" s="247" t="s">
        <v>83</v>
      </c>
      <c r="AV196" s="15" t="s">
        <v>81</v>
      </c>
      <c r="AW196" s="15" t="s">
        <v>30</v>
      </c>
      <c r="AX196" s="15" t="s">
        <v>73</v>
      </c>
      <c r="AY196" s="247" t="s">
        <v>147</v>
      </c>
    </row>
    <row r="197" spans="1:65" s="13" customFormat="1" x14ac:dyDescent="0.2">
      <c r="B197" s="205"/>
      <c r="C197" s="206"/>
      <c r="D197" s="207" t="s">
        <v>157</v>
      </c>
      <c r="E197" s="208" t="s">
        <v>1</v>
      </c>
      <c r="F197" s="209" t="s">
        <v>582</v>
      </c>
      <c r="G197" s="206"/>
      <c r="H197" s="210">
        <v>50.213999999999999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157</v>
      </c>
      <c r="AU197" s="216" t="s">
        <v>83</v>
      </c>
      <c r="AV197" s="13" t="s">
        <v>83</v>
      </c>
      <c r="AW197" s="13" t="s">
        <v>30</v>
      </c>
      <c r="AX197" s="13" t="s">
        <v>73</v>
      </c>
      <c r="AY197" s="216" t="s">
        <v>147</v>
      </c>
    </row>
    <row r="198" spans="1:65" s="14" customFormat="1" x14ac:dyDescent="0.2">
      <c r="B198" s="217"/>
      <c r="C198" s="218"/>
      <c r="D198" s="207" t="s">
        <v>157</v>
      </c>
      <c r="E198" s="219" t="s">
        <v>1</v>
      </c>
      <c r="F198" s="220" t="s">
        <v>164</v>
      </c>
      <c r="G198" s="218"/>
      <c r="H198" s="221">
        <v>50.213999999999999</v>
      </c>
      <c r="I198" s="222"/>
      <c r="J198" s="218"/>
      <c r="K198" s="218"/>
      <c r="L198" s="223"/>
      <c r="M198" s="248"/>
      <c r="N198" s="249"/>
      <c r="O198" s="249"/>
      <c r="P198" s="249"/>
      <c r="Q198" s="249"/>
      <c r="R198" s="249"/>
      <c r="S198" s="249"/>
      <c r="T198" s="250"/>
      <c r="AT198" s="227" t="s">
        <v>157</v>
      </c>
      <c r="AU198" s="227" t="s">
        <v>83</v>
      </c>
      <c r="AV198" s="14" t="s">
        <v>155</v>
      </c>
      <c r="AW198" s="14" t="s">
        <v>30</v>
      </c>
      <c r="AX198" s="14" t="s">
        <v>81</v>
      </c>
      <c r="AY198" s="227" t="s">
        <v>147</v>
      </c>
    </row>
    <row r="199" spans="1:65" s="2" customFormat="1" ht="6.95" customHeight="1" x14ac:dyDescent="0.2">
      <c r="A199" s="34"/>
      <c r="B199" s="54"/>
      <c r="C199" s="55"/>
      <c r="D199" s="55"/>
      <c r="E199" s="55"/>
      <c r="F199" s="55"/>
      <c r="G199" s="55"/>
      <c r="H199" s="55"/>
      <c r="I199" s="55"/>
      <c r="J199" s="55"/>
      <c r="K199" s="55"/>
      <c r="L199" s="39"/>
      <c r="M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</row>
  </sheetData>
  <sheetProtection algorithmName="SHA-512" hashValue="cKPk/llTxTx0mc/ZVWm7XUlR26GSVPhhqiwZy6wIgBBcpS2oSInTYxhgXOlfLgFhsYuAQ6q6ffyfu9qthmEg7Q==" saltValue="zV+ii7EGD669bVoPsKsHI2s1L33GKF56BYe4J6x/g/FkTVbs3kqd1Og6HaT/SGwqZC6VHSkNzMVMmoBpwTJgIw==" spinCount="100000" sheet="1" objects="1" scenarios="1" formatColumns="0" formatRows="0" autoFilter="0"/>
  <autoFilter ref="C123:K198" xr:uid="{00000000-0009-0000-0000-000006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05"/>
  <sheetViews>
    <sheetView showGridLines="0" topLeftCell="A127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102</v>
      </c>
    </row>
    <row r="3" spans="1:4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4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20" t="s">
        <v>16</v>
      </c>
      <c r="L6" s="20"/>
    </row>
    <row r="7" spans="1:4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46" s="1" customFormat="1" ht="12" customHeight="1" x14ac:dyDescent="0.2">
      <c r="B8" s="20"/>
      <c r="D8" s="120" t="s">
        <v>122</v>
      </c>
      <c r="L8" s="20"/>
    </row>
    <row r="9" spans="1:46" s="2" customFormat="1" ht="16.5" customHeight="1" x14ac:dyDescent="0.2">
      <c r="A9" s="34"/>
      <c r="B9" s="39"/>
      <c r="C9" s="34"/>
      <c r="D9" s="34"/>
      <c r="E9" s="314" t="s">
        <v>493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20" t="s">
        <v>494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16" t="s">
        <v>614</v>
      </c>
      <c r="F11" s="317"/>
      <c r="G11" s="317"/>
      <c r="H11" s="31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25. 2. 2022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0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20" t="s">
        <v>27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8" t="str">
        <f>'Rekapitulace stavby'!E14</f>
        <v>Vyplň údaj</v>
      </c>
      <c r="F20" s="319"/>
      <c r="G20" s="319"/>
      <c r="H20" s="319"/>
      <c r="I20" s="120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20" t="s">
        <v>29</v>
      </c>
      <c r="E22" s="34"/>
      <c r="F22" s="34"/>
      <c r="G22" s="34"/>
      <c r="H22" s="34"/>
      <c r="I22" s="120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0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20" t="s">
        <v>31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20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2"/>
      <c r="B29" s="123"/>
      <c r="C29" s="122"/>
      <c r="D29" s="122"/>
      <c r="E29" s="320" t="s">
        <v>1</v>
      </c>
      <c r="F29" s="320"/>
      <c r="G29" s="320"/>
      <c r="H29" s="320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6" t="s">
        <v>33</v>
      </c>
      <c r="E32" s="34"/>
      <c r="F32" s="34"/>
      <c r="G32" s="34"/>
      <c r="H32" s="34"/>
      <c r="I32" s="34"/>
      <c r="J32" s="127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8" t="s">
        <v>35</v>
      </c>
      <c r="G34" s="34"/>
      <c r="H34" s="34"/>
      <c r="I34" s="128" t="s">
        <v>34</v>
      </c>
      <c r="J34" s="128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37</v>
      </c>
      <c r="E35" s="120" t="s">
        <v>38</v>
      </c>
      <c r="F35" s="130">
        <f>ROUND((SUM(BE124:BE204)),  2)</f>
        <v>0</v>
      </c>
      <c r="G35" s="34"/>
      <c r="H35" s="34"/>
      <c r="I35" s="131">
        <v>0.21</v>
      </c>
      <c r="J35" s="130">
        <f>ROUND(((SUM(BE124:BE204))*I35),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20" t="s">
        <v>39</v>
      </c>
      <c r="F36" s="130">
        <f>ROUND((SUM(BF124:BF204)),  2)</f>
        <v>0</v>
      </c>
      <c r="G36" s="34"/>
      <c r="H36" s="34"/>
      <c r="I36" s="131">
        <v>0.15</v>
      </c>
      <c r="J36" s="130">
        <f>ROUND(((SUM(BF124:BF204))*I36),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40</v>
      </c>
      <c r="F37" s="130">
        <f>ROUND((SUM(BG124:BG204)),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20" t="s">
        <v>41</v>
      </c>
      <c r="F38" s="130">
        <f>ROUND((SUM(BH124:BH204)),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20" t="s">
        <v>42</v>
      </c>
      <c r="F39" s="130">
        <f>ROUND((SUM(BI124:BI204)),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43</v>
      </c>
      <c r="E41" s="134"/>
      <c r="F41" s="134"/>
      <c r="G41" s="135" t="s">
        <v>44</v>
      </c>
      <c r="H41" s="136" t="s">
        <v>45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21"/>
      <c r="C86" s="29" t="s">
        <v>122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 x14ac:dyDescent="0.2">
      <c r="A87" s="34"/>
      <c r="B87" s="35"/>
      <c r="C87" s="36"/>
      <c r="D87" s="36"/>
      <c r="E87" s="312" t="s">
        <v>493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9" t="s">
        <v>494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6"/>
      <c r="D89" s="36"/>
      <c r="E89" s="306" t="str">
        <f>E11</f>
        <v>03 - Nástupiště Kojetice</v>
      </c>
      <c r="F89" s="311"/>
      <c r="G89" s="311"/>
      <c r="H89" s="311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25. 2. 2022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50" t="s">
        <v>125</v>
      </c>
      <c r="D96" s="151"/>
      <c r="E96" s="151"/>
      <c r="F96" s="151"/>
      <c r="G96" s="151"/>
      <c r="H96" s="151"/>
      <c r="I96" s="151"/>
      <c r="J96" s="152" t="s">
        <v>126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 x14ac:dyDescent="0.2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 x14ac:dyDescent="0.2">
      <c r="A98" s="34"/>
      <c r="B98" s="35"/>
      <c r="C98" s="153" t="s">
        <v>127</v>
      </c>
      <c r="D98" s="36"/>
      <c r="E98" s="36"/>
      <c r="F98" s="36"/>
      <c r="G98" s="36"/>
      <c r="H98" s="36"/>
      <c r="I98" s="36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128</v>
      </c>
    </row>
    <row r="99" spans="1:47" s="9" customFormat="1" ht="24.95" customHeight="1" x14ac:dyDescent="0.2">
      <c r="B99" s="154"/>
      <c r="C99" s="155"/>
      <c r="D99" s="156" t="s">
        <v>129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 x14ac:dyDescent="0.2">
      <c r="B100" s="160"/>
      <c r="C100" s="104"/>
      <c r="D100" s="161" t="s">
        <v>496</v>
      </c>
      <c r="E100" s="162"/>
      <c r="F100" s="162"/>
      <c r="G100" s="162"/>
      <c r="H100" s="162"/>
      <c r="I100" s="162"/>
      <c r="J100" s="163">
        <f>J126</f>
        <v>0</v>
      </c>
      <c r="K100" s="104"/>
      <c r="L100" s="164"/>
    </row>
    <row r="101" spans="1:47" s="10" customFormat="1" ht="19.899999999999999" customHeight="1" x14ac:dyDescent="0.2">
      <c r="B101" s="160"/>
      <c r="C101" s="104"/>
      <c r="D101" s="161" t="s">
        <v>130</v>
      </c>
      <c r="E101" s="162"/>
      <c r="F101" s="162"/>
      <c r="G101" s="162"/>
      <c r="H101" s="162"/>
      <c r="I101" s="162"/>
      <c r="J101" s="163">
        <f>J158</f>
        <v>0</v>
      </c>
      <c r="K101" s="104"/>
      <c r="L101" s="164"/>
    </row>
    <row r="102" spans="1:47" s="10" customFormat="1" ht="19.899999999999999" customHeight="1" x14ac:dyDescent="0.2">
      <c r="B102" s="160"/>
      <c r="C102" s="104"/>
      <c r="D102" s="161" t="s">
        <v>318</v>
      </c>
      <c r="E102" s="162"/>
      <c r="F102" s="162"/>
      <c r="G102" s="162"/>
      <c r="H102" s="162"/>
      <c r="I102" s="162"/>
      <c r="J102" s="163">
        <f>J192</f>
        <v>0</v>
      </c>
      <c r="K102" s="104"/>
      <c r="L102" s="164"/>
    </row>
    <row r="103" spans="1:47" s="2" customFormat="1" ht="21.75" customHeight="1" x14ac:dyDescent="0.2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 x14ac:dyDescent="0.2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 x14ac:dyDescent="0.2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 x14ac:dyDescent="0.2">
      <c r="A109" s="34"/>
      <c r="B109" s="35"/>
      <c r="C109" s="23" t="s">
        <v>132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 x14ac:dyDescent="0.2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 x14ac:dyDescent="0.2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 x14ac:dyDescent="0.2">
      <c r="A112" s="34"/>
      <c r="B112" s="35"/>
      <c r="C112" s="36"/>
      <c r="D112" s="36"/>
      <c r="E112" s="312" t="str">
        <f>E7</f>
        <v>13- Oprava trati v úseku Praha Satalice - Neratovice</v>
      </c>
      <c r="F112" s="313"/>
      <c r="G112" s="313"/>
      <c r="H112" s="313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 x14ac:dyDescent="0.2">
      <c r="B113" s="21"/>
      <c r="C113" s="29" t="s">
        <v>122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 x14ac:dyDescent="0.2">
      <c r="A114" s="34"/>
      <c r="B114" s="35"/>
      <c r="C114" s="36"/>
      <c r="D114" s="36"/>
      <c r="E114" s="312" t="s">
        <v>493</v>
      </c>
      <c r="F114" s="311"/>
      <c r="G114" s="311"/>
      <c r="H114" s="311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 x14ac:dyDescent="0.2">
      <c r="A115" s="34"/>
      <c r="B115" s="35"/>
      <c r="C115" s="29" t="s">
        <v>494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 x14ac:dyDescent="0.2">
      <c r="A116" s="34"/>
      <c r="B116" s="35"/>
      <c r="C116" s="36"/>
      <c r="D116" s="36"/>
      <c r="E116" s="306" t="str">
        <f>E11</f>
        <v>03 - Nástupiště Kojetice</v>
      </c>
      <c r="F116" s="311"/>
      <c r="G116" s="311"/>
      <c r="H116" s="311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 x14ac:dyDescent="0.2">
      <c r="A118" s="34"/>
      <c r="B118" s="35"/>
      <c r="C118" s="29" t="s">
        <v>20</v>
      </c>
      <c r="D118" s="36"/>
      <c r="E118" s="36"/>
      <c r="F118" s="27" t="str">
        <f>F14</f>
        <v xml:space="preserve"> </v>
      </c>
      <c r="G118" s="36"/>
      <c r="H118" s="36"/>
      <c r="I118" s="29" t="s">
        <v>22</v>
      </c>
      <c r="J118" s="66" t="str">
        <f>IF(J14="","",J14)</f>
        <v>25. 2. 2022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 x14ac:dyDescent="0.2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 x14ac:dyDescent="0.2">
      <c r="A120" s="34"/>
      <c r="B120" s="35"/>
      <c r="C120" s="29" t="s">
        <v>24</v>
      </c>
      <c r="D120" s="36"/>
      <c r="E120" s="36"/>
      <c r="F120" s="27" t="str">
        <f>E17</f>
        <v xml:space="preserve"> </v>
      </c>
      <c r="G120" s="36"/>
      <c r="H120" s="36"/>
      <c r="I120" s="29" t="s">
        <v>29</v>
      </c>
      <c r="J120" s="32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 x14ac:dyDescent="0.2">
      <c r="A121" s="34"/>
      <c r="B121" s="35"/>
      <c r="C121" s="29" t="s">
        <v>27</v>
      </c>
      <c r="D121" s="36"/>
      <c r="E121" s="36"/>
      <c r="F121" s="27" t="str">
        <f>IF(E20="","",E20)</f>
        <v>Vyplň údaj</v>
      </c>
      <c r="G121" s="36"/>
      <c r="H121" s="36"/>
      <c r="I121" s="29" t="s">
        <v>31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 x14ac:dyDescent="0.2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 x14ac:dyDescent="0.2">
      <c r="A123" s="165"/>
      <c r="B123" s="166"/>
      <c r="C123" s="167" t="s">
        <v>133</v>
      </c>
      <c r="D123" s="168" t="s">
        <v>58</v>
      </c>
      <c r="E123" s="168" t="s">
        <v>54</v>
      </c>
      <c r="F123" s="168" t="s">
        <v>55</v>
      </c>
      <c r="G123" s="168" t="s">
        <v>134</v>
      </c>
      <c r="H123" s="168" t="s">
        <v>135</v>
      </c>
      <c r="I123" s="168" t="s">
        <v>136</v>
      </c>
      <c r="J123" s="168" t="s">
        <v>126</v>
      </c>
      <c r="K123" s="169" t="s">
        <v>137</v>
      </c>
      <c r="L123" s="170"/>
      <c r="M123" s="75" t="s">
        <v>1</v>
      </c>
      <c r="N123" s="76" t="s">
        <v>37</v>
      </c>
      <c r="O123" s="76" t="s">
        <v>138</v>
      </c>
      <c r="P123" s="76" t="s">
        <v>139</v>
      </c>
      <c r="Q123" s="76" t="s">
        <v>140</v>
      </c>
      <c r="R123" s="76" t="s">
        <v>141</v>
      </c>
      <c r="S123" s="76" t="s">
        <v>142</v>
      </c>
      <c r="T123" s="77" t="s">
        <v>143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 x14ac:dyDescent="0.25">
      <c r="A124" s="34"/>
      <c r="B124" s="35"/>
      <c r="C124" s="82" t="s">
        <v>144</v>
      </c>
      <c r="D124" s="36"/>
      <c r="E124" s="36"/>
      <c r="F124" s="36"/>
      <c r="G124" s="36"/>
      <c r="H124" s="36"/>
      <c r="I124" s="36"/>
      <c r="J124" s="171">
        <f>BK124</f>
        <v>0</v>
      </c>
      <c r="K124" s="36"/>
      <c r="L124" s="39"/>
      <c r="M124" s="78"/>
      <c r="N124" s="172"/>
      <c r="O124" s="79"/>
      <c r="P124" s="173">
        <f>P125</f>
        <v>0</v>
      </c>
      <c r="Q124" s="79"/>
      <c r="R124" s="173">
        <f>R125</f>
        <v>146.7269</v>
      </c>
      <c r="S124" s="79"/>
      <c r="T124" s="174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72</v>
      </c>
      <c r="AU124" s="17" t="s">
        <v>128</v>
      </c>
      <c r="BK124" s="175">
        <f>BK125</f>
        <v>0</v>
      </c>
    </row>
    <row r="125" spans="1:65" s="12" customFormat="1" ht="25.9" customHeight="1" x14ac:dyDescent="0.2">
      <c r="B125" s="176"/>
      <c r="C125" s="177"/>
      <c r="D125" s="178" t="s">
        <v>72</v>
      </c>
      <c r="E125" s="179" t="s">
        <v>145</v>
      </c>
      <c r="F125" s="179" t="s">
        <v>146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P126+P158+P192</f>
        <v>0</v>
      </c>
      <c r="Q125" s="184"/>
      <c r="R125" s="185">
        <f>R126+R158+R192</f>
        <v>146.7269</v>
      </c>
      <c r="S125" s="184"/>
      <c r="T125" s="186">
        <f>T126+T158+T192</f>
        <v>0</v>
      </c>
      <c r="AR125" s="187" t="s">
        <v>81</v>
      </c>
      <c r="AT125" s="188" t="s">
        <v>72</v>
      </c>
      <c r="AU125" s="188" t="s">
        <v>73</v>
      </c>
      <c r="AY125" s="187" t="s">
        <v>147</v>
      </c>
      <c r="BK125" s="189">
        <f>BK126+BK158+BK192</f>
        <v>0</v>
      </c>
    </row>
    <row r="126" spans="1:65" s="12" customFormat="1" ht="22.9" customHeight="1" x14ac:dyDescent="0.2">
      <c r="B126" s="176"/>
      <c r="C126" s="177"/>
      <c r="D126" s="178" t="s">
        <v>72</v>
      </c>
      <c r="E126" s="190" t="s">
        <v>83</v>
      </c>
      <c r="F126" s="190" t="s">
        <v>497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SUM(P127:P157)</f>
        <v>0</v>
      </c>
      <c r="Q126" s="184"/>
      <c r="R126" s="185">
        <f>SUM(R127:R157)</f>
        <v>146.7269</v>
      </c>
      <c r="S126" s="184"/>
      <c r="T126" s="186">
        <f>SUM(T127:T157)</f>
        <v>0</v>
      </c>
      <c r="AR126" s="187" t="s">
        <v>81</v>
      </c>
      <c r="AT126" s="188" t="s">
        <v>72</v>
      </c>
      <c r="AU126" s="188" t="s">
        <v>81</v>
      </c>
      <c r="AY126" s="187" t="s">
        <v>147</v>
      </c>
      <c r="BK126" s="189">
        <f>SUM(BK127:BK157)</f>
        <v>0</v>
      </c>
    </row>
    <row r="127" spans="1:65" s="2" customFormat="1" ht="16.5" customHeight="1" x14ac:dyDescent="0.2">
      <c r="A127" s="34"/>
      <c r="B127" s="35"/>
      <c r="C127" s="228" t="s">
        <v>81</v>
      </c>
      <c r="D127" s="228" t="s">
        <v>176</v>
      </c>
      <c r="E127" s="229" t="s">
        <v>498</v>
      </c>
      <c r="F127" s="230" t="s">
        <v>499</v>
      </c>
      <c r="G127" s="231" t="s">
        <v>193</v>
      </c>
      <c r="H127" s="232">
        <v>121</v>
      </c>
      <c r="I127" s="233"/>
      <c r="J127" s="234">
        <f>ROUND(I127*H127,2)</f>
        <v>0</v>
      </c>
      <c r="K127" s="230" t="s">
        <v>154</v>
      </c>
      <c r="L127" s="235"/>
      <c r="M127" s="236" t="s">
        <v>1</v>
      </c>
      <c r="N127" s="237" t="s">
        <v>38</v>
      </c>
      <c r="O127" s="71"/>
      <c r="P127" s="201">
        <f>O127*H127</f>
        <v>0</v>
      </c>
      <c r="Q127" s="201">
        <v>0.17399999999999999</v>
      </c>
      <c r="R127" s="201">
        <f>Q127*H127</f>
        <v>21.053999999999998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180</v>
      </c>
      <c r="AT127" s="203" t="s">
        <v>176</v>
      </c>
      <c r="AU127" s="203" t="s">
        <v>83</v>
      </c>
      <c r="AY127" s="17" t="s">
        <v>147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81</v>
      </c>
      <c r="BK127" s="204">
        <f>ROUND(I127*H127,2)</f>
        <v>0</v>
      </c>
      <c r="BL127" s="17" t="s">
        <v>155</v>
      </c>
      <c r="BM127" s="203" t="s">
        <v>615</v>
      </c>
    </row>
    <row r="128" spans="1:65" s="15" customFormat="1" ht="22.5" x14ac:dyDescent="0.2">
      <c r="B128" s="238"/>
      <c r="C128" s="239"/>
      <c r="D128" s="207" t="s">
        <v>157</v>
      </c>
      <c r="E128" s="240" t="s">
        <v>1</v>
      </c>
      <c r="F128" s="241" t="s">
        <v>501</v>
      </c>
      <c r="G128" s="239"/>
      <c r="H128" s="240" t="s">
        <v>1</v>
      </c>
      <c r="I128" s="242"/>
      <c r="J128" s="239"/>
      <c r="K128" s="239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157</v>
      </c>
      <c r="AU128" s="247" t="s">
        <v>83</v>
      </c>
      <c r="AV128" s="15" t="s">
        <v>81</v>
      </c>
      <c r="AW128" s="15" t="s">
        <v>30</v>
      </c>
      <c r="AX128" s="15" t="s">
        <v>73</v>
      </c>
      <c r="AY128" s="247" t="s">
        <v>147</v>
      </c>
    </row>
    <row r="129" spans="1:65" s="13" customFormat="1" x14ac:dyDescent="0.2">
      <c r="B129" s="205"/>
      <c r="C129" s="206"/>
      <c r="D129" s="207" t="s">
        <v>157</v>
      </c>
      <c r="E129" s="208" t="s">
        <v>1</v>
      </c>
      <c r="F129" s="209" t="s">
        <v>502</v>
      </c>
      <c r="G129" s="206"/>
      <c r="H129" s="210">
        <v>121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157</v>
      </c>
      <c r="AU129" s="216" t="s">
        <v>83</v>
      </c>
      <c r="AV129" s="13" t="s">
        <v>83</v>
      </c>
      <c r="AW129" s="13" t="s">
        <v>30</v>
      </c>
      <c r="AX129" s="13" t="s">
        <v>73</v>
      </c>
      <c r="AY129" s="216" t="s">
        <v>147</v>
      </c>
    </row>
    <row r="130" spans="1:65" s="14" customFormat="1" x14ac:dyDescent="0.2">
      <c r="B130" s="217"/>
      <c r="C130" s="218"/>
      <c r="D130" s="207" t="s">
        <v>157</v>
      </c>
      <c r="E130" s="219" t="s">
        <v>1</v>
      </c>
      <c r="F130" s="220" t="s">
        <v>164</v>
      </c>
      <c r="G130" s="218"/>
      <c r="H130" s="221">
        <v>121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157</v>
      </c>
      <c r="AU130" s="227" t="s">
        <v>83</v>
      </c>
      <c r="AV130" s="14" t="s">
        <v>155</v>
      </c>
      <c r="AW130" s="14" t="s">
        <v>30</v>
      </c>
      <c r="AX130" s="14" t="s">
        <v>81</v>
      </c>
      <c r="AY130" s="227" t="s">
        <v>147</v>
      </c>
    </row>
    <row r="131" spans="1:65" s="2" customFormat="1" ht="16.5" customHeight="1" x14ac:dyDescent="0.2">
      <c r="A131" s="34"/>
      <c r="B131" s="35"/>
      <c r="C131" s="228" t="s">
        <v>83</v>
      </c>
      <c r="D131" s="228" t="s">
        <v>176</v>
      </c>
      <c r="E131" s="229" t="s">
        <v>503</v>
      </c>
      <c r="F131" s="230" t="s">
        <v>504</v>
      </c>
      <c r="G131" s="231" t="s">
        <v>193</v>
      </c>
      <c r="H131" s="232">
        <v>120</v>
      </c>
      <c r="I131" s="233"/>
      <c r="J131" s="234">
        <f>ROUND(I131*H131,2)</f>
        <v>0</v>
      </c>
      <c r="K131" s="230" t="s">
        <v>154</v>
      </c>
      <c r="L131" s="235"/>
      <c r="M131" s="236" t="s">
        <v>1</v>
      </c>
      <c r="N131" s="237" t="s">
        <v>38</v>
      </c>
      <c r="O131" s="71"/>
      <c r="P131" s="201">
        <f>O131*H131</f>
        <v>0</v>
      </c>
      <c r="Q131" s="201">
        <v>0.14899999999999999</v>
      </c>
      <c r="R131" s="201">
        <f>Q131*H131</f>
        <v>17.88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180</v>
      </c>
      <c r="AT131" s="203" t="s">
        <v>176</v>
      </c>
      <c r="AU131" s="203" t="s">
        <v>83</v>
      </c>
      <c r="AY131" s="17" t="s">
        <v>147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81</v>
      </c>
      <c r="BK131" s="204">
        <f>ROUND(I131*H131,2)</f>
        <v>0</v>
      </c>
      <c r="BL131" s="17" t="s">
        <v>155</v>
      </c>
      <c r="BM131" s="203" t="s">
        <v>616</v>
      </c>
    </row>
    <row r="132" spans="1:65" s="13" customFormat="1" x14ac:dyDescent="0.2">
      <c r="B132" s="205"/>
      <c r="C132" s="206"/>
      <c r="D132" s="207" t="s">
        <v>157</v>
      </c>
      <c r="E132" s="208" t="s">
        <v>1</v>
      </c>
      <c r="F132" s="209" t="s">
        <v>506</v>
      </c>
      <c r="G132" s="206"/>
      <c r="H132" s="210">
        <v>120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83</v>
      </c>
      <c r="AV132" s="13" t="s">
        <v>83</v>
      </c>
      <c r="AW132" s="13" t="s">
        <v>30</v>
      </c>
      <c r="AX132" s="13" t="s">
        <v>73</v>
      </c>
      <c r="AY132" s="216" t="s">
        <v>147</v>
      </c>
    </row>
    <row r="133" spans="1:65" s="14" customFormat="1" x14ac:dyDescent="0.2">
      <c r="B133" s="217"/>
      <c r="C133" s="218"/>
      <c r="D133" s="207" t="s">
        <v>157</v>
      </c>
      <c r="E133" s="219" t="s">
        <v>1</v>
      </c>
      <c r="F133" s="220" t="s">
        <v>164</v>
      </c>
      <c r="G133" s="218"/>
      <c r="H133" s="221">
        <v>120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157</v>
      </c>
      <c r="AU133" s="227" t="s">
        <v>83</v>
      </c>
      <c r="AV133" s="14" t="s">
        <v>155</v>
      </c>
      <c r="AW133" s="14" t="s">
        <v>30</v>
      </c>
      <c r="AX133" s="14" t="s">
        <v>81</v>
      </c>
      <c r="AY133" s="227" t="s">
        <v>147</v>
      </c>
    </row>
    <row r="134" spans="1:65" s="2" customFormat="1" ht="16.5" customHeight="1" x14ac:dyDescent="0.2">
      <c r="A134" s="34"/>
      <c r="B134" s="35"/>
      <c r="C134" s="228" t="s">
        <v>120</v>
      </c>
      <c r="D134" s="228" t="s">
        <v>176</v>
      </c>
      <c r="E134" s="229" t="s">
        <v>507</v>
      </c>
      <c r="F134" s="230" t="s">
        <v>508</v>
      </c>
      <c r="G134" s="231" t="s">
        <v>193</v>
      </c>
      <c r="H134" s="232">
        <v>245</v>
      </c>
      <c r="I134" s="233"/>
      <c r="J134" s="234">
        <f>ROUND(I134*H134,2)</f>
        <v>0</v>
      </c>
      <c r="K134" s="230" t="s">
        <v>154</v>
      </c>
      <c r="L134" s="235"/>
      <c r="M134" s="236" t="s">
        <v>1</v>
      </c>
      <c r="N134" s="237" t="s">
        <v>38</v>
      </c>
      <c r="O134" s="71"/>
      <c r="P134" s="201">
        <f>O134*H134</f>
        <v>0</v>
      </c>
      <c r="Q134" s="201">
        <v>4.7E-2</v>
      </c>
      <c r="R134" s="201">
        <f>Q134*H134</f>
        <v>11.515000000000001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180</v>
      </c>
      <c r="AT134" s="203" t="s">
        <v>176</v>
      </c>
      <c r="AU134" s="203" t="s">
        <v>83</v>
      </c>
      <c r="AY134" s="17" t="s">
        <v>147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81</v>
      </c>
      <c r="BK134" s="204">
        <f>ROUND(I134*H134,2)</f>
        <v>0</v>
      </c>
      <c r="BL134" s="17" t="s">
        <v>155</v>
      </c>
      <c r="BM134" s="203" t="s">
        <v>617</v>
      </c>
    </row>
    <row r="135" spans="1:65" s="13" customFormat="1" x14ac:dyDescent="0.2">
      <c r="B135" s="205"/>
      <c r="C135" s="206"/>
      <c r="D135" s="207" t="s">
        <v>157</v>
      </c>
      <c r="E135" s="208" t="s">
        <v>1</v>
      </c>
      <c r="F135" s="209" t="s">
        <v>618</v>
      </c>
      <c r="G135" s="206"/>
      <c r="H135" s="210">
        <v>245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83</v>
      </c>
      <c r="AV135" s="13" t="s">
        <v>83</v>
      </c>
      <c r="AW135" s="13" t="s">
        <v>30</v>
      </c>
      <c r="AX135" s="13" t="s">
        <v>73</v>
      </c>
      <c r="AY135" s="216" t="s">
        <v>147</v>
      </c>
    </row>
    <row r="136" spans="1:65" s="14" customFormat="1" x14ac:dyDescent="0.2">
      <c r="B136" s="217"/>
      <c r="C136" s="218"/>
      <c r="D136" s="207" t="s">
        <v>157</v>
      </c>
      <c r="E136" s="219" t="s">
        <v>1</v>
      </c>
      <c r="F136" s="220" t="s">
        <v>164</v>
      </c>
      <c r="G136" s="218"/>
      <c r="H136" s="221">
        <v>245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157</v>
      </c>
      <c r="AU136" s="227" t="s">
        <v>83</v>
      </c>
      <c r="AV136" s="14" t="s">
        <v>155</v>
      </c>
      <c r="AW136" s="14" t="s">
        <v>30</v>
      </c>
      <c r="AX136" s="14" t="s">
        <v>81</v>
      </c>
      <c r="AY136" s="227" t="s">
        <v>147</v>
      </c>
    </row>
    <row r="137" spans="1:65" s="2" customFormat="1" ht="16.5" customHeight="1" x14ac:dyDescent="0.2">
      <c r="A137" s="34"/>
      <c r="B137" s="35"/>
      <c r="C137" s="228" t="s">
        <v>155</v>
      </c>
      <c r="D137" s="228" t="s">
        <v>176</v>
      </c>
      <c r="E137" s="229" t="s">
        <v>511</v>
      </c>
      <c r="F137" s="230" t="s">
        <v>512</v>
      </c>
      <c r="G137" s="231" t="s">
        <v>179</v>
      </c>
      <c r="H137" s="232">
        <v>24.84</v>
      </c>
      <c r="I137" s="233"/>
      <c r="J137" s="234">
        <f>ROUND(I137*H137,2)</f>
        <v>0</v>
      </c>
      <c r="K137" s="230" t="s">
        <v>154</v>
      </c>
      <c r="L137" s="235"/>
      <c r="M137" s="236" t="s">
        <v>1</v>
      </c>
      <c r="N137" s="237" t="s">
        <v>38</v>
      </c>
      <c r="O137" s="71"/>
      <c r="P137" s="201">
        <f>O137*H137</f>
        <v>0</v>
      </c>
      <c r="Q137" s="201">
        <v>1</v>
      </c>
      <c r="R137" s="201">
        <f>Q137*H137</f>
        <v>24.84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180</v>
      </c>
      <c r="AT137" s="203" t="s">
        <v>176</v>
      </c>
      <c r="AU137" s="203" t="s">
        <v>83</v>
      </c>
      <c r="AY137" s="17" t="s">
        <v>147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81</v>
      </c>
      <c r="BK137" s="204">
        <f>ROUND(I137*H137,2)</f>
        <v>0</v>
      </c>
      <c r="BL137" s="17" t="s">
        <v>155</v>
      </c>
      <c r="BM137" s="203" t="s">
        <v>619</v>
      </c>
    </row>
    <row r="138" spans="1:65" s="15" customFormat="1" x14ac:dyDescent="0.2">
      <c r="B138" s="238"/>
      <c r="C138" s="239"/>
      <c r="D138" s="207" t="s">
        <v>157</v>
      </c>
      <c r="E138" s="240" t="s">
        <v>1</v>
      </c>
      <c r="F138" s="241" t="s">
        <v>514</v>
      </c>
      <c r="G138" s="239"/>
      <c r="H138" s="240" t="s">
        <v>1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157</v>
      </c>
      <c r="AU138" s="247" t="s">
        <v>83</v>
      </c>
      <c r="AV138" s="15" t="s">
        <v>81</v>
      </c>
      <c r="AW138" s="15" t="s">
        <v>30</v>
      </c>
      <c r="AX138" s="15" t="s">
        <v>73</v>
      </c>
      <c r="AY138" s="247" t="s">
        <v>147</v>
      </c>
    </row>
    <row r="139" spans="1:65" s="13" customFormat="1" x14ac:dyDescent="0.2">
      <c r="B139" s="205"/>
      <c r="C139" s="206"/>
      <c r="D139" s="207" t="s">
        <v>157</v>
      </c>
      <c r="E139" s="208" t="s">
        <v>1</v>
      </c>
      <c r="F139" s="209" t="s">
        <v>620</v>
      </c>
      <c r="G139" s="206"/>
      <c r="H139" s="210">
        <v>24.84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83</v>
      </c>
      <c r="AV139" s="13" t="s">
        <v>83</v>
      </c>
      <c r="AW139" s="13" t="s">
        <v>30</v>
      </c>
      <c r="AX139" s="13" t="s">
        <v>73</v>
      </c>
      <c r="AY139" s="216" t="s">
        <v>147</v>
      </c>
    </row>
    <row r="140" spans="1:65" s="14" customFormat="1" x14ac:dyDescent="0.2">
      <c r="B140" s="217"/>
      <c r="C140" s="218"/>
      <c r="D140" s="207" t="s">
        <v>157</v>
      </c>
      <c r="E140" s="219" t="s">
        <v>1</v>
      </c>
      <c r="F140" s="220" t="s">
        <v>164</v>
      </c>
      <c r="G140" s="218"/>
      <c r="H140" s="221">
        <v>24.84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157</v>
      </c>
      <c r="AU140" s="227" t="s">
        <v>83</v>
      </c>
      <c r="AV140" s="14" t="s">
        <v>155</v>
      </c>
      <c r="AW140" s="14" t="s">
        <v>30</v>
      </c>
      <c r="AX140" s="14" t="s">
        <v>81</v>
      </c>
      <c r="AY140" s="227" t="s">
        <v>147</v>
      </c>
    </row>
    <row r="141" spans="1:65" s="2" customFormat="1" ht="21.75" customHeight="1" x14ac:dyDescent="0.2">
      <c r="A141" s="34"/>
      <c r="B141" s="35"/>
      <c r="C141" s="228" t="s">
        <v>148</v>
      </c>
      <c r="D141" s="228" t="s">
        <v>176</v>
      </c>
      <c r="E141" s="229" t="s">
        <v>517</v>
      </c>
      <c r="F141" s="230" t="s">
        <v>518</v>
      </c>
      <c r="G141" s="231" t="s">
        <v>168</v>
      </c>
      <c r="H141" s="232">
        <v>9.85</v>
      </c>
      <c r="I141" s="233"/>
      <c r="J141" s="234">
        <f>ROUND(I141*H141,2)</f>
        <v>0</v>
      </c>
      <c r="K141" s="230" t="s">
        <v>154</v>
      </c>
      <c r="L141" s="235"/>
      <c r="M141" s="236" t="s">
        <v>1</v>
      </c>
      <c r="N141" s="237" t="s">
        <v>38</v>
      </c>
      <c r="O141" s="71"/>
      <c r="P141" s="201">
        <f>O141*H141</f>
        <v>0</v>
      </c>
      <c r="Q141" s="201">
        <v>2.234</v>
      </c>
      <c r="R141" s="201">
        <f>Q141*H141</f>
        <v>22.004899999999999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180</v>
      </c>
      <c r="AT141" s="203" t="s">
        <v>176</v>
      </c>
      <c r="AU141" s="203" t="s">
        <v>83</v>
      </c>
      <c r="AY141" s="17" t="s">
        <v>147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81</v>
      </c>
      <c r="BK141" s="204">
        <f>ROUND(I141*H141,2)</f>
        <v>0</v>
      </c>
      <c r="BL141" s="17" t="s">
        <v>155</v>
      </c>
      <c r="BM141" s="203" t="s">
        <v>621</v>
      </c>
    </row>
    <row r="142" spans="1:65" s="15" customFormat="1" x14ac:dyDescent="0.2">
      <c r="B142" s="238"/>
      <c r="C142" s="239"/>
      <c r="D142" s="207" t="s">
        <v>157</v>
      </c>
      <c r="E142" s="240" t="s">
        <v>1</v>
      </c>
      <c r="F142" s="241" t="s">
        <v>520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157</v>
      </c>
      <c r="AU142" s="247" t="s">
        <v>83</v>
      </c>
      <c r="AV142" s="15" t="s">
        <v>81</v>
      </c>
      <c r="AW142" s="15" t="s">
        <v>30</v>
      </c>
      <c r="AX142" s="15" t="s">
        <v>73</v>
      </c>
      <c r="AY142" s="247" t="s">
        <v>147</v>
      </c>
    </row>
    <row r="143" spans="1:65" s="13" customFormat="1" x14ac:dyDescent="0.2">
      <c r="B143" s="205"/>
      <c r="C143" s="206"/>
      <c r="D143" s="207" t="s">
        <v>157</v>
      </c>
      <c r="E143" s="208" t="s">
        <v>1</v>
      </c>
      <c r="F143" s="209" t="s">
        <v>622</v>
      </c>
      <c r="G143" s="206"/>
      <c r="H143" s="210">
        <v>6.25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83</v>
      </c>
      <c r="AV143" s="13" t="s">
        <v>83</v>
      </c>
      <c r="AW143" s="13" t="s">
        <v>30</v>
      </c>
      <c r="AX143" s="13" t="s">
        <v>73</v>
      </c>
      <c r="AY143" s="216" t="s">
        <v>147</v>
      </c>
    </row>
    <row r="144" spans="1:65" s="15" customFormat="1" x14ac:dyDescent="0.2">
      <c r="B144" s="238"/>
      <c r="C144" s="239"/>
      <c r="D144" s="207" t="s">
        <v>157</v>
      </c>
      <c r="E144" s="240" t="s">
        <v>1</v>
      </c>
      <c r="F144" s="241" t="s">
        <v>522</v>
      </c>
      <c r="G144" s="239"/>
      <c r="H144" s="240" t="s">
        <v>1</v>
      </c>
      <c r="I144" s="242"/>
      <c r="J144" s="239"/>
      <c r="K144" s="239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157</v>
      </c>
      <c r="AU144" s="247" t="s">
        <v>83</v>
      </c>
      <c r="AV144" s="15" t="s">
        <v>81</v>
      </c>
      <c r="AW144" s="15" t="s">
        <v>30</v>
      </c>
      <c r="AX144" s="15" t="s">
        <v>73</v>
      </c>
      <c r="AY144" s="247" t="s">
        <v>147</v>
      </c>
    </row>
    <row r="145" spans="1:65" s="13" customFormat="1" x14ac:dyDescent="0.2">
      <c r="B145" s="205"/>
      <c r="C145" s="206"/>
      <c r="D145" s="207" t="s">
        <v>157</v>
      </c>
      <c r="E145" s="208" t="s">
        <v>1</v>
      </c>
      <c r="F145" s="209" t="s">
        <v>623</v>
      </c>
      <c r="G145" s="206"/>
      <c r="H145" s="210">
        <v>3.6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83</v>
      </c>
      <c r="AV145" s="13" t="s">
        <v>83</v>
      </c>
      <c r="AW145" s="13" t="s">
        <v>30</v>
      </c>
      <c r="AX145" s="13" t="s">
        <v>73</v>
      </c>
      <c r="AY145" s="216" t="s">
        <v>147</v>
      </c>
    </row>
    <row r="146" spans="1:65" s="14" customFormat="1" x14ac:dyDescent="0.2">
      <c r="B146" s="217"/>
      <c r="C146" s="218"/>
      <c r="D146" s="207" t="s">
        <v>157</v>
      </c>
      <c r="E146" s="219" t="s">
        <v>1</v>
      </c>
      <c r="F146" s="220" t="s">
        <v>164</v>
      </c>
      <c r="G146" s="218"/>
      <c r="H146" s="221">
        <v>9.85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157</v>
      </c>
      <c r="AU146" s="227" t="s">
        <v>83</v>
      </c>
      <c r="AV146" s="14" t="s">
        <v>155</v>
      </c>
      <c r="AW146" s="14" t="s">
        <v>30</v>
      </c>
      <c r="AX146" s="14" t="s">
        <v>81</v>
      </c>
      <c r="AY146" s="227" t="s">
        <v>147</v>
      </c>
    </row>
    <row r="147" spans="1:65" s="2" customFormat="1" ht="16.5" customHeight="1" x14ac:dyDescent="0.2">
      <c r="A147" s="34"/>
      <c r="B147" s="35"/>
      <c r="C147" s="228" t="s">
        <v>190</v>
      </c>
      <c r="D147" s="228" t="s">
        <v>176</v>
      </c>
      <c r="E147" s="229" t="s">
        <v>524</v>
      </c>
      <c r="F147" s="230" t="s">
        <v>525</v>
      </c>
      <c r="G147" s="231" t="s">
        <v>193</v>
      </c>
      <c r="H147" s="232">
        <v>180</v>
      </c>
      <c r="I147" s="233"/>
      <c r="J147" s="234">
        <f>ROUND(I147*H147,2)</f>
        <v>0</v>
      </c>
      <c r="K147" s="230" t="s">
        <v>154</v>
      </c>
      <c r="L147" s="235"/>
      <c r="M147" s="236" t="s">
        <v>1</v>
      </c>
      <c r="N147" s="237" t="s">
        <v>38</v>
      </c>
      <c r="O147" s="71"/>
      <c r="P147" s="201">
        <f>O147*H147</f>
        <v>0</v>
      </c>
      <c r="Q147" s="201">
        <v>5.8999999999999997E-2</v>
      </c>
      <c r="R147" s="201">
        <f>Q147*H147</f>
        <v>10.62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180</v>
      </c>
      <c r="AT147" s="203" t="s">
        <v>176</v>
      </c>
      <c r="AU147" s="203" t="s">
        <v>83</v>
      </c>
      <c r="AY147" s="17" t="s">
        <v>147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81</v>
      </c>
      <c r="BK147" s="204">
        <f>ROUND(I147*H147,2)</f>
        <v>0</v>
      </c>
      <c r="BL147" s="17" t="s">
        <v>155</v>
      </c>
      <c r="BM147" s="203" t="s">
        <v>624</v>
      </c>
    </row>
    <row r="148" spans="1:65" s="15" customFormat="1" x14ac:dyDescent="0.2">
      <c r="B148" s="238"/>
      <c r="C148" s="239"/>
      <c r="D148" s="207" t="s">
        <v>157</v>
      </c>
      <c r="E148" s="240" t="s">
        <v>1</v>
      </c>
      <c r="F148" s="241" t="s">
        <v>527</v>
      </c>
      <c r="G148" s="239"/>
      <c r="H148" s="240" t="s">
        <v>1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157</v>
      </c>
      <c r="AU148" s="247" t="s">
        <v>83</v>
      </c>
      <c r="AV148" s="15" t="s">
        <v>81</v>
      </c>
      <c r="AW148" s="15" t="s">
        <v>30</v>
      </c>
      <c r="AX148" s="15" t="s">
        <v>73</v>
      </c>
      <c r="AY148" s="247" t="s">
        <v>147</v>
      </c>
    </row>
    <row r="149" spans="1:65" s="13" customFormat="1" x14ac:dyDescent="0.2">
      <c r="B149" s="205"/>
      <c r="C149" s="206"/>
      <c r="D149" s="207" t="s">
        <v>157</v>
      </c>
      <c r="E149" s="208" t="s">
        <v>1</v>
      </c>
      <c r="F149" s="209" t="s">
        <v>625</v>
      </c>
      <c r="G149" s="206"/>
      <c r="H149" s="210">
        <v>180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83</v>
      </c>
      <c r="AV149" s="13" t="s">
        <v>83</v>
      </c>
      <c r="AW149" s="13" t="s">
        <v>30</v>
      </c>
      <c r="AX149" s="13" t="s">
        <v>73</v>
      </c>
      <c r="AY149" s="216" t="s">
        <v>147</v>
      </c>
    </row>
    <row r="150" spans="1:65" s="14" customFormat="1" x14ac:dyDescent="0.2">
      <c r="B150" s="217"/>
      <c r="C150" s="218"/>
      <c r="D150" s="207" t="s">
        <v>157</v>
      </c>
      <c r="E150" s="219" t="s">
        <v>1</v>
      </c>
      <c r="F150" s="220" t="s">
        <v>164</v>
      </c>
      <c r="G150" s="218"/>
      <c r="H150" s="221">
        <v>180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157</v>
      </c>
      <c r="AU150" s="227" t="s">
        <v>83</v>
      </c>
      <c r="AV150" s="14" t="s">
        <v>155</v>
      </c>
      <c r="AW150" s="14" t="s">
        <v>30</v>
      </c>
      <c r="AX150" s="14" t="s">
        <v>81</v>
      </c>
      <c r="AY150" s="227" t="s">
        <v>147</v>
      </c>
    </row>
    <row r="151" spans="1:65" s="2" customFormat="1" ht="24.2" customHeight="1" x14ac:dyDescent="0.2">
      <c r="A151" s="34"/>
      <c r="B151" s="35"/>
      <c r="C151" s="228" t="s">
        <v>198</v>
      </c>
      <c r="D151" s="228" t="s">
        <v>176</v>
      </c>
      <c r="E151" s="229" t="s">
        <v>529</v>
      </c>
      <c r="F151" s="230" t="s">
        <v>530</v>
      </c>
      <c r="G151" s="231" t="s">
        <v>179</v>
      </c>
      <c r="H151" s="232">
        <v>38.813000000000002</v>
      </c>
      <c r="I151" s="233"/>
      <c r="J151" s="234">
        <f>ROUND(I151*H151,2)</f>
        <v>0</v>
      </c>
      <c r="K151" s="230" t="s">
        <v>154</v>
      </c>
      <c r="L151" s="235"/>
      <c r="M151" s="236" t="s">
        <v>1</v>
      </c>
      <c r="N151" s="237" t="s">
        <v>38</v>
      </c>
      <c r="O151" s="71"/>
      <c r="P151" s="201">
        <f>O151*H151</f>
        <v>0</v>
      </c>
      <c r="Q151" s="201">
        <v>1</v>
      </c>
      <c r="R151" s="201">
        <f>Q151*H151</f>
        <v>38.813000000000002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180</v>
      </c>
      <c r="AT151" s="203" t="s">
        <v>176</v>
      </c>
      <c r="AU151" s="203" t="s">
        <v>83</v>
      </c>
      <c r="AY151" s="17" t="s">
        <v>147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81</v>
      </c>
      <c r="BK151" s="204">
        <f>ROUND(I151*H151,2)</f>
        <v>0</v>
      </c>
      <c r="BL151" s="17" t="s">
        <v>155</v>
      </c>
      <c r="BM151" s="203" t="s">
        <v>626</v>
      </c>
    </row>
    <row r="152" spans="1:65" s="15" customFormat="1" x14ac:dyDescent="0.2">
      <c r="B152" s="238"/>
      <c r="C152" s="239"/>
      <c r="D152" s="207" t="s">
        <v>157</v>
      </c>
      <c r="E152" s="240" t="s">
        <v>1</v>
      </c>
      <c r="F152" s="241" t="s">
        <v>532</v>
      </c>
      <c r="G152" s="239"/>
      <c r="H152" s="240" t="s">
        <v>1</v>
      </c>
      <c r="I152" s="242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AT152" s="247" t="s">
        <v>157</v>
      </c>
      <c r="AU152" s="247" t="s">
        <v>83</v>
      </c>
      <c r="AV152" s="15" t="s">
        <v>81</v>
      </c>
      <c r="AW152" s="15" t="s">
        <v>30</v>
      </c>
      <c r="AX152" s="15" t="s">
        <v>73</v>
      </c>
      <c r="AY152" s="247" t="s">
        <v>147</v>
      </c>
    </row>
    <row r="153" spans="1:65" s="13" customFormat="1" x14ac:dyDescent="0.2">
      <c r="B153" s="205"/>
      <c r="C153" s="206"/>
      <c r="D153" s="207" t="s">
        <v>157</v>
      </c>
      <c r="E153" s="208" t="s">
        <v>1</v>
      </c>
      <c r="F153" s="209" t="s">
        <v>627</v>
      </c>
      <c r="G153" s="206"/>
      <c r="H153" s="210">
        <v>38.813000000000002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157</v>
      </c>
      <c r="AU153" s="216" t="s">
        <v>83</v>
      </c>
      <c r="AV153" s="13" t="s">
        <v>83</v>
      </c>
      <c r="AW153" s="13" t="s">
        <v>30</v>
      </c>
      <c r="AX153" s="13" t="s">
        <v>73</v>
      </c>
      <c r="AY153" s="216" t="s">
        <v>147</v>
      </c>
    </row>
    <row r="154" spans="1:65" s="14" customFormat="1" x14ac:dyDescent="0.2">
      <c r="B154" s="217"/>
      <c r="C154" s="218"/>
      <c r="D154" s="207" t="s">
        <v>157</v>
      </c>
      <c r="E154" s="219" t="s">
        <v>1</v>
      </c>
      <c r="F154" s="220" t="s">
        <v>164</v>
      </c>
      <c r="G154" s="218"/>
      <c r="H154" s="221">
        <v>38.813000000000002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157</v>
      </c>
      <c r="AU154" s="227" t="s">
        <v>83</v>
      </c>
      <c r="AV154" s="14" t="s">
        <v>155</v>
      </c>
      <c r="AW154" s="14" t="s">
        <v>30</v>
      </c>
      <c r="AX154" s="14" t="s">
        <v>81</v>
      </c>
      <c r="AY154" s="227" t="s">
        <v>147</v>
      </c>
    </row>
    <row r="155" spans="1:65" s="2" customFormat="1" ht="16.5" customHeight="1" x14ac:dyDescent="0.2">
      <c r="A155" s="34"/>
      <c r="B155" s="35"/>
      <c r="C155" s="228" t="s">
        <v>180</v>
      </c>
      <c r="D155" s="228" t="s">
        <v>176</v>
      </c>
      <c r="E155" s="229" t="s">
        <v>535</v>
      </c>
      <c r="F155" s="230" t="s">
        <v>536</v>
      </c>
      <c r="G155" s="231" t="s">
        <v>193</v>
      </c>
      <c r="H155" s="232">
        <v>12</v>
      </c>
      <c r="I155" s="233"/>
      <c r="J155" s="234">
        <f>ROUND(I155*H155,2)</f>
        <v>0</v>
      </c>
      <c r="K155" s="230" t="s">
        <v>154</v>
      </c>
      <c r="L155" s="235"/>
      <c r="M155" s="236" t="s">
        <v>1</v>
      </c>
      <c r="N155" s="237" t="s">
        <v>38</v>
      </c>
      <c r="O155" s="7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180</v>
      </c>
      <c r="AT155" s="203" t="s">
        <v>176</v>
      </c>
      <c r="AU155" s="203" t="s">
        <v>83</v>
      </c>
      <c r="AY155" s="17" t="s">
        <v>147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81</v>
      </c>
      <c r="BK155" s="204">
        <f>ROUND(I155*H155,2)</f>
        <v>0</v>
      </c>
      <c r="BL155" s="17" t="s">
        <v>155</v>
      </c>
      <c r="BM155" s="203" t="s">
        <v>628</v>
      </c>
    </row>
    <row r="156" spans="1:65" s="13" customFormat="1" x14ac:dyDescent="0.2">
      <c r="B156" s="205"/>
      <c r="C156" s="206"/>
      <c r="D156" s="207" t="s">
        <v>157</v>
      </c>
      <c r="E156" s="208" t="s">
        <v>1</v>
      </c>
      <c r="F156" s="209" t="s">
        <v>225</v>
      </c>
      <c r="G156" s="206"/>
      <c r="H156" s="210">
        <v>12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157</v>
      </c>
      <c r="AU156" s="216" t="s">
        <v>83</v>
      </c>
      <c r="AV156" s="13" t="s">
        <v>83</v>
      </c>
      <c r="AW156" s="13" t="s">
        <v>30</v>
      </c>
      <c r="AX156" s="13" t="s">
        <v>73</v>
      </c>
      <c r="AY156" s="216" t="s">
        <v>147</v>
      </c>
    </row>
    <row r="157" spans="1:65" s="14" customFormat="1" x14ac:dyDescent="0.2">
      <c r="B157" s="217"/>
      <c r="C157" s="218"/>
      <c r="D157" s="207" t="s">
        <v>157</v>
      </c>
      <c r="E157" s="219" t="s">
        <v>1</v>
      </c>
      <c r="F157" s="220" t="s">
        <v>164</v>
      </c>
      <c r="G157" s="218"/>
      <c r="H157" s="221">
        <v>12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157</v>
      </c>
      <c r="AU157" s="227" t="s">
        <v>83</v>
      </c>
      <c r="AV157" s="14" t="s">
        <v>155</v>
      </c>
      <c r="AW157" s="14" t="s">
        <v>30</v>
      </c>
      <c r="AX157" s="14" t="s">
        <v>81</v>
      </c>
      <c r="AY157" s="227" t="s">
        <v>147</v>
      </c>
    </row>
    <row r="158" spans="1:65" s="12" customFormat="1" ht="22.9" customHeight="1" x14ac:dyDescent="0.2">
      <c r="B158" s="176"/>
      <c r="C158" s="177"/>
      <c r="D158" s="178" t="s">
        <v>72</v>
      </c>
      <c r="E158" s="190" t="s">
        <v>148</v>
      </c>
      <c r="F158" s="190" t="s">
        <v>149</v>
      </c>
      <c r="G158" s="177"/>
      <c r="H158" s="177"/>
      <c r="I158" s="180"/>
      <c r="J158" s="191">
        <f>BK158</f>
        <v>0</v>
      </c>
      <c r="K158" s="177"/>
      <c r="L158" s="182"/>
      <c r="M158" s="183"/>
      <c r="N158" s="184"/>
      <c r="O158" s="184"/>
      <c r="P158" s="185">
        <f>SUM(P159:P191)</f>
        <v>0</v>
      </c>
      <c r="Q158" s="184"/>
      <c r="R158" s="185">
        <f>SUM(R159:R191)</f>
        <v>0</v>
      </c>
      <c r="S158" s="184"/>
      <c r="T158" s="186">
        <f>SUM(T159:T191)</f>
        <v>0</v>
      </c>
      <c r="AR158" s="187" t="s">
        <v>81</v>
      </c>
      <c r="AT158" s="188" t="s">
        <v>72</v>
      </c>
      <c r="AU158" s="188" t="s">
        <v>81</v>
      </c>
      <c r="AY158" s="187" t="s">
        <v>147</v>
      </c>
      <c r="BK158" s="189">
        <f>SUM(BK159:BK191)</f>
        <v>0</v>
      </c>
    </row>
    <row r="159" spans="1:65" s="2" customFormat="1" ht="76.349999999999994" customHeight="1" x14ac:dyDescent="0.2">
      <c r="A159" s="34"/>
      <c r="B159" s="35"/>
      <c r="C159" s="192" t="s">
        <v>207</v>
      </c>
      <c r="D159" s="192" t="s">
        <v>150</v>
      </c>
      <c r="E159" s="193" t="s">
        <v>538</v>
      </c>
      <c r="F159" s="194" t="s">
        <v>539</v>
      </c>
      <c r="G159" s="195" t="s">
        <v>153</v>
      </c>
      <c r="H159" s="196">
        <v>310.5</v>
      </c>
      <c r="I159" s="197"/>
      <c r="J159" s="198">
        <f>ROUND(I159*H159,2)</f>
        <v>0</v>
      </c>
      <c r="K159" s="194" t="s">
        <v>154</v>
      </c>
      <c r="L159" s="39"/>
      <c r="M159" s="199" t="s">
        <v>1</v>
      </c>
      <c r="N159" s="200" t="s">
        <v>38</v>
      </c>
      <c r="O159" s="7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155</v>
      </c>
      <c r="AT159" s="203" t="s">
        <v>150</v>
      </c>
      <c r="AU159" s="203" t="s">
        <v>83</v>
      </c>
      <c r="AY159" s="17" t="s">
        <v>147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81</v>
      </c>
      <c r="BK159" s="204">
        <f>ROUND(I159*H159,2)</f>
        <v>0</v>
      </c>
      <c r="BL159" s="17" t="s">
        <v>155</v>
      </c>
      <c r="BM159" s="203" t="s">
        <v>629</v>
      </c>
    </row>
    <row r="160" spans="1:65" s="15" customFormat="1" x14ac:dyDescent="0.2">
      <c r="B160" s="238"/>
      <c r="C160" s="239"/>
      <c r="D160" s="207" t="s">
        <v>157</v>
      </c>
      <c r="E160" s="240" t="s">
        <v>1</v>
      </c>
      <c r="F160" s="241" t="s">
        <v>541</v>
      </c>
      <c r="G160" s="239"/>
      <c r="H160" s="240" t="s">
        <v>1</v>
      </c>
      <c r="I160" s="242"/>
      <c r="J160" s="239"/>
      <c r="K160" s="239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157</v>
      </c>
      <c r="AU160" s="247" t="s">
        <v>83</v>
      </c>
      <c r="AV160" s="15" t="s">
        <v>81</v>
      </c>
      <c r="AW160" s="15" t="s">
        <v>30</v>
      </c>
      <c r="AX160" s="15" t="s">
        <v>73</v>
      </c>
      <c r="AY160" s="247" t="s">
        <v>147</v>
      </c>
    </row>
    <row r="161" spans="1:65" s="13" customFormat="1" x14ac:dyDescent="0.2">
      <c r="B161" s="205"/>
      <c r="C161" s="206"/>
      <c r="D161" s="207" t="s">
        <v>157</v>
      </c>
      <c r="E161" s="208" t="s">
        <v>1</v>
      </c>
      <c r="F161" s="209" t="s">
        <v>542</v>
      </c>
      <c r="G161" s="206"/>
      <c r="H161" s="210">
        <v>276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157</v>
      </c>
      <c r="AU161" s="216" t="s">
        <v>83</v>
      </c>
      <c r="AV161" s="13" t="s">
        <v>83</v>
      </c>
      <c r="AW161" s="13" t="s">
        <v>30</v>
      </c>
      <c r="AX161" s="13" t="s">
        <v>73</v>
      </c>
      <c r="AY161" s="216" t="s">
        <v>147</v>
      </c>
    </row>
    <row r="162" spans="1:65" s="13" customFormat="1" x14ac:dyDescent="0.2">
      <c r="B162" s="205"/>
      <c r="C162" s="206"/>
      <c r="D162" s="207" t="s">
        <v>157</v>
      </c>
      <c r="E162" s="208" t="s">
        <v>1</v>
      </c>
      <c r="F162" s="209" t="s">
        <v>630</v>
      </c>
      <c r="G162" s="206"/>
      <c r="H162" s="210">
        <v>34.5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83</v>
      </c>
      <c r="AV162" s="13" t="s">
        <v>83</v>
      </c>
      <c r="AW162" s="13" t="s">
        <v>30</v>
      </c>
      <c r="AX162" s="13" t="s">
        <v>73</v>
      </c>
      <c r="AY162" s="216" t="s">
        <v>147</v>
      </c>
    </row>
    <row r="163" spans="1:65" s="14" customFormat="1" x14ac:dyDescent="0.2">
      <c r="B163" s="217"/>
      <c r="C163" s="218"/>
      <c r="D163" s="207" t="s">
        <v>157</v>
      </c>
      <c r="E163" s="219" t="s">
        <v>1</v>
      </c>
      <c r="F163" s="220" t="s">
        <v>164</v>
      </c>
      <c r="G163" s="218"/>
      <c r="H163" s="221">
        <v>310.5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157</v>
      </c>
      <c r="AU163" s="227" t="s">
        <v>83</v>
      </c>
      <c r="AV163" s="14" t="s">
        <v>155</v>
      </c>
      <c r="AW163" s="14" t="s">
        <v>30</v>
      </c>
      <c r="AX163" s="14" t="s">
        <v>81</v>
      </c>
      <c r="AY163" s="227" t="s">
        <v>147</v>
      </c>
    </row>
    <row r="164" spans="1:65" s="2" customFormat="1" ht="49.15" customHeight="1" x14ac:dyDescent="0.2">
      <c r="A164" s="34"/>
      <c r="B164" s="35"/>
      <c r="C164" s="192" t="s">
        <v>213</v>
      </c>
      <c r="D164" s="192" t="s">
        <v>150</v>
      </c>
      <c r="E164" s="193" t="s">
        <v>631</v>
      </c>
      <c r="F164" s="194" t="s">
        <v>632</v>
      </c>
      <c r="G164" s="195" t="s">
        <v>153</v>
      </c>
      <c r="H164" s="196">
        <v>18</v>
      </c>
      <c r="I164" s="197"/>
      <c r="J164" s="198">
        <f>ROUND(I164*H164,2)</f>
        <v>0</v>
      </c>
      <c r="K164" s="194" t="s">
        <v>154</v>
      </c>
      <c r="L164" s="39"/>
      <c r="M164" s="199" t="s">
        <v>1</v>
      </c>
      <c r="N164" s="200" t="s">
        <v>38</v>
      </c>
      <c r="O164" s="71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155</v>
      </c>
      <c r="AT164" s="203" t="s">
        <v>150</v>
      </c>
      <c r="AU164" s="203" t="s">
        <v>83</v>
      </c>
      <c r="AY164" s="17" t="s">
        <v>147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81</v>
      </c>
      <c r="BK164" s="204">
        <f>ROUND(I164*H164,2)</f>
        <v>0</v>
      </c>
      <c r="BL164" s="17" t="s">
        <v>155</v>
      </c>
      <c r="BM164" s="203" t="s">
        <v>633</v>
      </c>
    </row>
    <row r="165" spans="1:65" s="13" customFormat="1" x14ac:dyDescent="0.2">
      <c r="B165" s="205"/>
      <c r="C165" s="206"/>
      <c r="D165" s="207" t="s">
        <v>157</v>
      </c>
      <c r="E165" s="208" t="s">
        <v>1</v>
      </c>
      <c r="F165" s="209" t="s">
        <v>383</v>
      </c>
      <c r="G165" s="206"/>
      <c r="H165" s="210">
        <v>18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157</v>
      </c>
      <c r="AU165" s="216" t="s">
        <v>83</v>
      </c>
      <c r="AV165" s="13" t="s">
        <v>83</v>
      </c>
      <c r="AW165" s="13" t="s">
        <v>30</v>
      </c>
      <c r="AX165" s="13" t="s">
        <v>73</v>
      </c>
      <c r="AY165" s="216" t="s">
        <v>147</v>
      </c>
    </row>
    <row r="166" spans="1:65" s="14" customFormat="1" x14ac:dyDescent="0.2">
      <c r="B166" s="217"/>
      <c r="C166" s="218"/>
      <c r="D166" s="207" t="s">
        <v>157</v>
      </c>
      <c r="E166" s="219" t="s">
        <v>1</v>
      </c>
      <c r="F166" s="220" t="s">
        <v>164</v>
      </c>
      <c r="G166" s="218"/>
      <c r="H166" s="221">
        <v>18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157</v>
      </c>
      <c r="AU166" s="227" t="s">
        <v>83</v>
      </c>
      <c r="AV166" s="14" t="s">
        <v>155</v>
      </c>
      <c r="AW166" s="14" t="s">
        <v>30</v>
      </c>
      <c r="AX166" s="14" t="s">
        <v>81</v>
      </c>
      <c r="AY166" s="227" t="s">
        <v>147</v>
      </c>
    </row>
    <row r="167" spans="1:65" s="2" customFormat="1" ht="55.5" customHeight="1" x14ac:dyDescent="0.2">
      <c r="A167" s="34"/>
      <c r="B167" s="35"/>
      <c r="C167" s="192" t="s">
        <v>219</v>
      </c>
      <c r="D167" s="192" t="s">
        <v>150</v>
      </c>
      <c r="E167" s="193" t="s">
        <v>634</v>
      </c>
      <c r="F167" s="194" t="s">
        <v>635</v>
      </c>
      <c r="G167" s="195" t="s">
        <v>153</v>
      </c>
      <c r="H167" s="196">
        <v>18</v>
      </c>
      <c r="I167" s="197"/>
      <c r="J167" s="198">
        <f>ROUND(I167*H167,2)</f>
        <v>0</v>
      </c>
      <c r="K167" s="194" t="s">
        <v>154</v>
      </c>
      <c r="L167" s="39"/>
      <c r="M167" s="199" t="s">
        <v>1</v>
      </c>
      <c r="N167" s="200" t="s">
        <v>38</v>
      </c>
      <c r="O167" s="7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155</v>
      </c>
      <c r="AT167" s="203" t="s">
        <v>150</v>
      </c>
      <c r="AU167" s="203" t="s">
        <v>83</v>
      </c>
      <c r="AY167" s="17" t="s">
        <v>147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81</v>
      </c>
      <c r="BK167" s="204">
        <f>ROUND(I167*H167,2)</f>
        <v>0</v>
      </c>
      <c r="BL167" s="17" t="s">
        <v>155</v>
      </c>
      <c r="BM167" s="203" t="s">
        <v>636</v>
      </c>
    </row>
    <row r="168" spans="1:65" s="13" customFormat="1" x14ac:dyDescent="0.2">
      <c r="B168" s="205"/>
      <c r="C168" s="206"/>
      <c r="D168" s="207" t="s">
        <v>157</v>
      </c>
      <c r="E168" s="208" t="s">
        <v>1</v>
      </c>
      <c r="F168" s="209" t="s">
        <v>637</v>
      </c>
      <c r="G168" s="206"/>
      <c r="H168" s="210">
        <v>18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83</v>
      </c>
      <c r="AV168" s="13" t="s">
        <v>83</v>
      </c>
      <c r="AW168" s="13" t="s">
        <v>30</v>
      </c>
      <c r="AX168" s="13" t="s">
        <v>81</v>
      </c>
      <c r="AY168" s="216" t="s">
        <v>147</v>
      </c>
    </row>
    <row r="169" spans="1:65" s="2" customFormat="1" ht="55.5" customHeight="1" x14ac:dyDescent="0.2">
      <c r="A169" s="34"/>
      <c r="B169" s="35"/>
      <c r="C169" s="192" t="s">
        <v>225</v>
      </c>
      <c r="D169" s="192" t="s">
        <v>150</v>
      </c>
      <c r="E169" s="193" t="s">
        <v>544</v>
      </c>
      <c r="F169" s="194" t="s">
        <v>545</v>
      </c>
      <c r="G169" s="195" t="s">
        <v>185</v>
      </c>
      <c r="H169" s="196">
        <v>185</v>
      </c>
      <c r="I169" s="197"/>
      <c r="J169" s="198">
        <f>ROUND(I169*H169,2)</f>
        <v>0</v>
      </c>
      <c r="K169" s="194" t="s">
        <v>154</v>
      </c>
      <c r="L169" s="39"/>
      <c r="M169" s="199" t="s">
        <v>1</v>
      </c>
      <c r="N169" s="200" t="s">
        <v>38</v>
      </c>
      <c r="O169" s="71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3" t="s">
        <v>155</v>
      </c>
      <c r="AT169" s="203" t="s">
        <v>150</v>
      </c>
      <c r="AU169" s="203" t="s">
        <v>83</v>
      </c>
      <c r="AY169" s="17" t="s">
        <v>147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7" t="s">
        <v>81</v>
      </c>
      <c r="BK169" s="204">
        <f>ROUND(I169*H169,2)</f>
        <v>0</v>
      </c>
      <c r="BL169" s="17" t="s">
        <v>155</v>
      </c>
      <c r="BM169" s="203" t="s">
        <v>638</v>
      </c>
    </row>
    <row r="170" spans="1:65" s="15" customFormat="1" x14ac:dyDescent="0.2">
      <c r="B170" s="238"/>
      <c r="C170" s="239"/>
      <c r="D170" s="207" t="s">
        <v>157</v>
      </c>
      <c r="E170" s="240" t="s">
        <v>1</v>
      </c>
      <c r="F170" s="241" t="s">
        <v>547</v>
      </c>
      <c r="G170" s="239"/>
      <c r="H170" s="240" t="s">
        <v>1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157</v>
      </c>
      <c r="AU170" s="247" t="s">
        <v>83</v>
      </c>
      <c r="AV170" s="15" t="s">
        <v>81</v>
      </c>
      <c r="AW170" s="15" t="s">
        <v>30</v>
      </c>
      <c r="AX170" s="15" t="s">
        <v>73</v>
      </c>
      <c r="AY170" s="247" t="s">
        <v>147</v>
      </c>
    </row>
    <row r="171" spans="1:65" s="13" customFormat="1" x14ac:dyDescent="0.2">
      <c r="B171" s="205"/>
      <c r="C171" s="206"/>
      <c r="D171" s="207" t="s">
        <v>157</v>
      </c>
      <c r="E171" s="208" t="s">
        <v>1</v>
      </c>
      <c r="F171" s="209" t="s">
        <v>639</v>
      </c>
      <c r="G171" s="206"/>
      <c r="H171" s="210">
        <v>125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157</v>
      </c>
      <c r="AU171" s="216" t="s">
        <v>83</v>
      </c>
      <c r="AV171" s="13" t="s">
        <v>83</v>
      </c>
      <c r="AW171" s="13" t="s">
        <v>30</v>
      </c>
      <c r="AX171" s="13" t="s">
        <v>73</v>
      </c>
      <c r="AY171" s="216" t="s">
        <v>147</v>
      </c>
    </row>
    <row r="172" spans="1:65" s="13" customFormat="1" x14ac:dyDescent="0.2">
      <c r="B172" s="205"/>
      <c r="C172" s="206"/>
      <c r="D172" s="207" t="s">
        <v>157</v>
      </c>
      <c r="E172" s="208" t="s">
        <v>1</v>
      </c>
      <c r="F172" s="209" t="s">
        <v>640</v>
      </c>
      <c r="G172" s="206"/>
      <c r="H172" s="210">
        <v>60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83</v>
      </c>
      <c r="AV172" s="13" t="s">
        <v>83</v>
      </c>
      <c r="AW172" s="13" t="s">
        <v>30</v>
      </c>
      <c r="AX172" s="13" t="s">
        <v>73</v>
      </c>
      <c r="AY172" s="216" t="s">
        <v>147</v>
      </c>
    </row>
    <row r="173" spans="1:65" s="14" customFormat="1" x14ac:dyDescent="0.2">
      <c r="B173" s="217"/>
      <c r="C173" s="218"/>
      <c r="D173" s="207" t="s">
        <v>157</v>
      </c>
      <c r="E173" s="219" t="s">
        <v>1</v>
      </c>
      <c r="F173" s="220" t="s">
        <v>164</v>
      </c>
      <c r="G173" s="218"/>
      <c r="H173" s="221">
        <v>185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157</v>
      </c>
      <c r="AU173" s="227" t="s">
        <v>83</v>
      </c>
      <c r="AV173" s="14" t="s">
        <v>155</v>
      </c>
      <c r="AW173" s="14" t="s">
        <v>30</v>
      </c>
      <c r="AX173" s="14" t="s">
        <v>81</v>
      </c>
      <c r="AY173" s="227" t="s">
        <v>147</v>
      </c>
    </row>
    <row r="174" spans="1:65" s="2" customFormat="1" ht="78" customHeight="1" x14ac:dyDescent="0.2">
      <c r="A174" s="34"/>
      <c r="B174" s="35"/>
      <c r="C174" s="192" t="s">
        <v>230</v>
      </c>
      <c r="D174" s="192" t="s">
        <v>150</v>
      </c>
      <c r="E174" s="193" t="s">
        <v>598</v>
      </c>
      <c r="F174" s="194" t="s">
        <v>549</v>
      </c>
      <c r="G174" s="195" t="s">
        <v>185</v>
      </c>
      <c r="H174" s="196">
        <v>9</v>
      </c>
      <c r="I174" s="197"/>
      <c r="J174" s="198">
        <f>ROUND(I174*H174,2)</f>
        <v>0</v>
      </c>
      <c r="K174" s="194" t="s">
        <v>1</v>
      </c>
      <c r="L174" s="39"/>
      <c r="M174" s="199" t="s">
        <v>1</v>
      </c>
      <c r="N174" s="200" t="s">
        <v>38</v>
      </c>
      <c r="O174" s="7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155</v>
      </c>
      <c r="AT174" s="203" t="s">
        <v>150</v>
      </c>
      <c r="AU174" s="203" t="s">
        <v>83</v>
      </c>
      <c r="AY174" s="17" t="s">
        <v>147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81</v>
      </c>
      <c r="BK174" s="204">
        <f>ROUND(I174*H174,2)</f>
        <v>0</v>
      </c>
      <c r="BL174" s="17" t="s">
        <v>155</v>
      </c>
      <c r="BM174" s="203" t="s">
        <v>641</v>
      </c>
    </row>
    <row r="175" spans="1:65" s="13" customFormat="1" x14ac:dyDescent="0.2">
      <c r="B175" s="205"/>
      <c r="C175" s="206"/>
      <c r="D175" s="207" t="s">
        <v>157</v>
      </c>
      <c r="E175" s="208" t="s">
        <v>1</v>
      </c>
      <c r="F175" s="209" t="s">
        <v>642</v>
      </c>
      <c r="G175" s="206"/>
      <c r="H175" s="210">
        <v>5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83</v>
      </c>
      <c r="AV175" s="13" t="s">
        <v>83</v>
      </c>
      <c r="AW175" s="13" t="s">
        <v>30</v>
      </c>
      <c r="AX175" s="13" t="s">
        <v>73</v>
      </c>
      <c r="AY175" s="216" t="s">
        <v>147</v>
      </c>
    </row>
    <row r="176" spans="1:65" s="13" customFormat="1" x14ac:dyDescent="0.2">
      <c r="B176" s="205"/>
      <c r="C176" s="206"/>
      <c r="D176" s="207" t="s">
        <v>157</v>
      </c>
      <c r="E176" s="208" t="s">
        <v>1</v>
      </c>
      <c r="F176" s="209" t="s">
        <v>643</v>
      </c>
      <c r="G176" s="206"/>
      <c r="H176" s="210">
        <v>4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157</v>
      </c>
      <c r="AU176" s="216" t="s">
        <v>83</v>
      </c>
      <c r="AV176" s="13" t="s">
        <v>83</v>
      </c>
      <c r="AW176" s="13" t="s">
        <v>30</v>
      </c>
      <c r="AX176" s="13" t="s">
        <v>73</v>
      </c>
      <c r="AY176" s="216" t="s">
        <v>147</v>
      </c>
    </row>
    <row r="177" spans="1:65" s="14" customFormat="1" x14ac:dyDescent="0.2">
      <c r="B177" s="217"/>
      <c r="C177" s="218"/>
      <c r="D177" s="207" t="s">
        <v>157</v>
      </c>
      <c r="E177" s="219" t="s">
        <v>1</v>
      </c>
      <c r="F177" s="220" t="s">
        <v>164</v>
      </c>
      <c r="G177" s="218"/>
      <c r="H177" s="221">
        <v>9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157</v>
      </c>
      <c r="AU177" s="227" t="s">
        <v>83</v>
      </c>
      <c r="AV177" s="14" t="s">
        <v>155</v>
      </c>
      <c r="AW177" s="14" t="s">
        <v>30</v>
      </c>
      <c r="AX177" s="14" t="s">
        <v>81</v>
      </c>
      <c r="AY177" s="227" t="s">
        <v>147</v>
      </c>
    </row>
    <row r="178" spans="1:65" s="2" customFormat="1" ht="76.349999999999994" customHeight="1" x14ac:dyDescent="0.2">
      <c r="A178" s="34"/>
      <c r="B178" s="35"/>
      <c r="C178" s="192" t="s">
        <v>7</v>
      </c>
      <c r="D178" s="192" t="s">
        <v>150</v>
      </c>
      <c r="E178" s="193" t="s">
        <v>552</v>
      </c>
      <c r="F178" s="194" t="s">
        <v>553</v>
      </c>
      <c r="G178" s="195" t="s">
        <v>185</v>
      </c>
      <c r="H178" s="196">
        <v>26.5</v>
      </c>
      <c r="I178" s="197"/>
      <c r="J178" s="198">
        <f>ROUND(I178*H178,2)</f>
        <v>0</v>
      </c>
      <c r="K178" s="194" t="s">
        <v>154</v>
      </c>
      <c r="L178" s="39"/>
      <c r="M178" s="199" t="s">
        <v>1</v>
      </c>
      <c r="N178" s="200" t="s">
        <v>38</v>
      </c>
      <c r="O178" s="71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3" t="s">
        <v>155</v>
      </c>
      <c r="AT178" s="203" t="s">
        <v>150</v>
      </c>
      <c r="AU178" s="203" t="s">
        <v>83</v>
      </c>
      <c r="AY178" s="17" t="s">
        <v>147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81</v>
      </c>
      <c r="BK178" s="204">
        <f>ROUND(I178*H178,2)</f>
        <v>0</v>
      </c>
      <c r="BL178" s="17" t="s">
        <v>155</v>
      </c>
      <c r="BM178" s="203" t="s">
        <v>644</v>
      </c>
    </row>
    <row r="179" spans="1:65" s="13" customFormat="1" x14ac:dyDescent="0.2">
      <c r="B179" s="205"/>
      <c r="C179" s="206"/>
      <c r="D179" s="207" t="s">
        <v>157</v>
      </c>
      <c r="E179" s="208" t="s">
        <v>1</v>
      </c>
      <c r="F179" s="209" t="s">
        <v>645</v>
      </c>
      <c r="G179" s="206"/>
      <c r="H179" s="210">
        <v>9.5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157</v>
      </c>
      <c r="AU179" s="216" t="s">
        <v>83</v>
      </c>
      <c r="AV179" s="13" t="s">
        <v>83</v>
      </c>
      <c r="AW179" s="13" t="s">
        <v>30</v>
      </c>
      <c r="AX179" s="13" t="s">
        <v>73</v>
      </c>
      <c r="AY179" s="216" t="s">
        <v>147</v>
      </c>
    </row>
    <row r="180" spans="1:65" s="13" customFormat="1" x14ac:dyDescent="0.2">
      <c r="B180" s="205"/>
      <c r="C180" s="206"/>
      <c r="D180" s="207" t="s">
        <v>157</v>
      </c>
      <c r="E180" s="208" t="s">
        <v>1</v>
      </c>
      <c r="F180" s="209" t="s">
        <v>646</v>
      </c>
      <c r="G180" s="206"/>
      <c r="H180" s="210">
        <v>17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157</v>
      </c>
      <c r="AU180" s="216" t="s">
        <v>83</v>
      </c>
      <c r="AV180" s="13" t="s">
        <v>83</v>
      </c>
      <c r="AW180" s="13" t="s">
        <v>30</v>
      </c>
      <c r="AX180" s="13" t="s">
        <v>73</v>
      </c>
      <c r="AY180" s="216" t="s">
        <v>147</v>
      </c>
    </row>
    <row r="181" spans="1:65" s="14" customFormat="1" x14ac:dyDescent="0.2">
      <c r="B181" s="217"/>
      <c r="C181" s="218"/>
      <c r="D181" s="207" t="s">
        <v>157</v>
      </c>
      <c r="E181" s="219" t="s">
        <v>1</v>
      </c>
      <c r="F181" s="220" t="s">
        <v>164</v>
      </c>
      <c r="G181" s="218"/>
      <c r="H181" s="221">
        <v>26.5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157</v>
      </c>
      <c r="AU181" s="227" t="s">
        <v>83</v>
      </c>
      <c r="AV181" s="14" t="s">
        <v>155</v>
      </c>
      <c r="AW181" s="14" t="s">
        <v>30</v>
      </c>
      <c r="AX181" s="14" t="s">
        <v>81</v>
      </c>
      <c r="AY181" s="227" t="s">
        <v>147</v>
      </c>
    </row>
    <row r="182" spans="1:65" s="2" customFormat="1" ht="55.5" customHeight="1" x14ac:dyDescent="0.2">
      <c r="A182" s="34"/>
      <c r="B182" s="35"/>
      <c r="C182" s="192" t="s">
        <v>8</v>
      </c>
      <c r="D182" s="192" t="s">
        <v>150</v>
      </c>
      <c r="E182" s="193" t="s">
        <v>556</v>
      </c>
      <c r="F182" s="194" t="s">
        <v>557</v>
      </c>
      <c r="G182" s="195" t="s">
        <v>185</v>
      </c>
      <c r="H182" s="196">
        <v>150</v>
      </c>
      <c r="I182" s="197"/>
      <c r="J182" s="198">
        <f>ROUND(I182*H182,2)</f>
        <v>0</v>
      </c>
      <c r="K182" s="194" t="s">
        <v>154</v>
      </c>
      <c r="L182" s="39"/>
      <c r="M182" s="199" t="s">
        <v>1</v>
      </c>
      <c r="N182" s="200" t="s">
        <v>38</v>
      </c>
      <c r="O182" s="7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155</v>
      </c>
      <c r="AT182" s="203" t="s">
        <v>150</v>
      </c>
      <c r="AU182" s="203" t="s">
        <v>83</v>
      </c>
      <c r="AY182" s="17" t="s">
        <v>147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81</v>
      </c>
      <c r="BK182" s="204">
        <f>ROUND(I182*H182,2)</f>
        <v>0</v>
      </c>
      <c r="BL182" s="17" t="s">
        <v>155</v>
      </c>
      <c r="BM182" s="203" t="s">
        <v>647</v>
      </c>
    </row>
    <row r="183" spans="1:65" s="13" customFormat="1" x14ac:dyDescent="0.2">
      <c r="B183" s="205"/>
      <c r="C183" s="206"/>
      <c r="D183" s="207" t="s">
        <v>157</v>
      </c>
      <c r="E183" s="208" t="s">
        <v>1</v>
      </c>
      <c r="F183" s="209" t="s">
        <v>559</v>
      </c>
      <c r="G183" s="206"/>
      <c r="H183" s="210">
        <v>150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157</v>
      </c>
      <c r="AU183" s="216" t="s">
        <v>83</v>
      </c>
      <c r="AV183" s="13" t="s">
        <v>83</v>
      </c>
      <c r="AW183" s="13" t="s">
        <v>30</v>
      </c>
      <c r="AX183" s="13" t="s">
        <v>73</v>
      </c>
      <c r="AY183" s="216" t="s">
        <v>147</v>
      </c>
    </row>
    <row r="184" spans="1:65" s="14" customFormat="1" x14ac:dyDescent="0.2">
      <c r="B184" s="217"/>
      <c r="C184" s="218"/>
      <c r="D184" s="207" t="s">
        <v>157</v>
      </c>
      <c r="E184" s="219" t="s">
        <v>1</v>
      </c>
      <c r="F184" s="220" t="s">
        <v>164</v>
      </c>
      <c r="G184" s="218"/>
      <c r="H184" s="221">
        <v>150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157</v>
      </c>
      <c r="AU184" s="227" t="s">
        <v>83</v>
      </c>
      <c r="AV184" s="14" t="s">
        <v>155</v>
      </c>
      <c r="AW184" s="14" t="s">
        <v>30</v>
      </c>
      <c r="AX184" s="14" t="s">
        <v>81</v>
      </c>
      <c r="AY184" s="227" t="s">
        <v>147</v>
      </c>
    </row>
    <row r="185" spans="1:65" s="2" customFormat="1" ht="55.5" customHeight="1" x14ac:dyDescent="0.2">
      <c r="A185" s="34"/>
      <c r="B185" s="35"/>
      <c r="C185" s="192" t="s">
        <v>255</v>
      </c>
      <c r="D185" s="192" t="s">
        <v>150</v>
      </c>
      <c r="E185" s="193" t="s">
        <v>560</v>
      </c>
      <c r="F185" s="194" t="s">
        <v>561</v>
      </c>
      <c r="G185" s="195" t="s">
        <v>185</v>
      </c>
      <c r="H185" s="196">
        <v>120</v>
      </c>
      <c r="I185" s="197"/>
      <c r="J185" s="198">
        <f>ROUND(I185*H185,2)</f>
        <v>0</v>
      </c>
      <c r="K185" s="194" t="s">
        <v>154</v>
      </c>
      <c r="L185" s="39"/>
      <c r="M185" s="199" t="s">
        <v>1</v>
      </c>
      <c r="N185" s="200" t="s">
        <v>38</v>
      </c>
      <c r="O185" s="71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155</v>
      </c>
      <c r="AT185" s="203" t="s">
        <v>150</v>
      </c>
      <c r="AU185" s="203" t="s">
        <v>83</v>
      </c>
      <c r="AY185" s="17" t="s">
        <v>147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81</v>
      </c>
      <c r="BK185" s="204">
        <f>ROUND(I185*H185,2)</f>
        <v>0</v>
      </c>
      <c r="BL185" s="17" t="s">
        <v>155</v>
      </c>
      <c r="BM185" s="203" t="s">
        <v>648</v>
      </c>
    </row>
    <row r="186" spans="1:65" s="13" customFormat="1" x14ac:dyDescent="0.2">
      <c r="B186" s="205"/>
      <c r="C186" s="206"/>
      <c r="D186" s="207" t="s">
        <v>157</v>
      </c>
      <c r="E186" s="208" t="s">
        <v>1</v>
      </c>
      <c r="F186" s="209" t="s">
        <v>506</v>
      </c>
      <c r="G186" s="206"/>
      <c r="H186" s="210">
        <v>120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157</v>
      </c>
      <c r="AU186" s="216" t="s">
        <v>83</v>
      </c>
      <c r="AV186" s="13" t="s">
        <v>83</v>
      </c>
      <c r="AW186" s="13" t="s">
        <v>30</v>
      </c>
      <c r="AX186" s="13" t="s">
        <v>73</v>
      </c>
      <c r="AY186" s="216" t="s">
        <v>147</v>
      </c>
    </row>
    <row r="187" spans="1:65" s="14" customFormat="1" x14ac:dyDescent="0.2">
      <c r="B187" s="217"/>
      <c r="C187" s="218"/>
      <c r="D187" s="207" t="s">
        <v>157</v>
      </c>
      <c r="E187" s="219" t="s">
        <v>1</v>
      </c>
      <c r="F187" s="220" t="s">
        <v>164</v>
      </c>
      <c r="G187" s="218"/>
      <c r="H187" s="221">
        <v>120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157</v>
      </c>
      <c r="AU187" s="227" t="s">
        <v>83</v>
      </c>
      <c r="AV187" s="14" t="s">
        <v>155</v>
      </c>
      <c r="AW187" s="14" t="s">
        <v>30</v>
      </c>
      <c r="AX187" s="14" t="s">
        <v>81</v>
      </c>
      <c r="AY187" s="227" t="s">
        <v>147</v>
      </c>
    </row>
    <row r="188" spans="1:65" s="2" customFormat="1" ht="66.75" customHeight="1" x14ac:dyDescent="0.2">
      <c r="A188" s="34"/>
      <c r="B188" s="35"/>
      <c r="C188" s="192" t="s">
        <v>378</v>
      </c>
      <c r="D188" s="192" t="s">
        <v>150</v>
      </c>
      <c r="E188" s="193" t="s">
        <v>563</v>
      </c>
      <c r="F188" s="194" t="s">
        <v>564</v>
      </c>
      <c r="G188" s="195" t="s">
        <v>168</v>
      </c>
      <c r="H188" s="196">
        <v>30</v>
      </c>
      <c r="I188" s="197"/>
      <c r="J188" s="198">
        <f>ROUND(I188*H188,2)</f>
        <v>0</v>
      </c>
      <c r="K188" s="194" t="s">
        <v>154</v>
      </c>
      <c r="L188" s="39"/>
      <c r="M188" s="199" t="s">
        <v>1</v>
      </c>
      <c r="N188" s="200" t="s">
        <v>38</v>
      </c>
      <c r="O188" s="71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3" t="s">
        <v>155</v>
      </c>
      <c r="AT188" s="203" t="s">
        <v>150</v>
      </c>
      <c r="AU188" s="203" t="s">
        <v>83</v>
      </c>
      <c r="AY188" s="17" t="s">
        <v>147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81</v>
      </c>
      <c r="BK188" s="204">
        <f>ROUND(I188*H188,2)</f>
        <v>0</v>
      </c>
      <c r="BL188" s="17" t="s">
        <v>155</v>
      </c>
      <c r="BM188" s="203" t="s">
        <v>649</v>
      </c>
    </row>
    <row r="189" spans="1:65" s="15" customFormat="1" x14ac:dyDescent="0.2">
      <c r="B189" s="238"/>
      <c r="C189" s="239"/>
      <c r="D189" s="207" t="s">
        <v>157</v>
      </c>
      <c r="E189" s="240" t="s">
        <v>1</v>
      </c>
      <c r="F189" s="241" t="s">
        <v>605</v>
      </c>
      <c r="G189" s="239"/>
      <c r="H189" s="240" t="s">
        <v>1</v>
      </c>
      <c r="I189" s="242"/>
      <c r="J189" s="239"/>
      <c r="K189" s="239"/>
      <c r="L189" s="243"/>
      <c r="M189" s="244"/>
      <c r="N189" s="245"/>
      <c r="O189" s="245"/>
      <c r="P189" s="245"/>
      <c r="Q189" s="245"/>
      <c r="R189" s="245"/>
      <c r="S189" s="245"/>
      <c r="T189" s="246"/>
      <c r="AT189" s="247" t="s">
        <v>157</v>
      </c>
      <c r="AU189" s="247" t="s">
        <v>83</v>
      </c>
      <c r="AV189" s="15" t="s">
        <v>81</v>
      </c>
      <c r="AW189" s="15" t="s">
        <v>30</v>
      </c>
      <c r="AX189" s="15" t="s">
        <v>73</v>
      </c>
      <c r="AY189" s="247" t="s">
        <v>147</v>
      </c>
    </row>
    <row r="190" spans="1:65" s="13" customFormat="1" x14ac:dyDescent="0.2">
      <c r="B190" s="205"/>
      <c r="C190" s="206"/>
      <c r="D190" s="207" t="s">
        <v>157</v>
      </c>
      <c r="E190" s="208" t="s">
        <v>1</v>
      </c>
      <c r="F190" s="209" t="s">
        <v>606</v>
      </c>
      <c r="G190" s="206"/>
      <c r="H190" s="210">
        <v>30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157</v>
      </c>
      <c r="AU190" s="216" t="s">
        <v>83</v>
      </c>
      <c r="AV190" s="13" t="s">
        <v>83</v>
      </c>
      <c r="AW190" s="13" t="s">
        <v>30</v>
      </c>
      <c r="AX190" s="13" t="s">
        <v>73</v>
      </c>
      <c r="AY190" s="216" t="s">
        <v>147</v>
      </c>
    </row>
    <row r="191" spans="1:65" s="14" customFormat="1" x14ac:dyDescent="0.2">
      <c r="B191" s="217"/>
      <c r="C191" s="218"/>
      <c r="D191" s="207" t="s">
        <v>157</v>
      </c>
      <c r="E191" s="219" t="s">
        <v>1</v>
      </c>
      <c r="F191" s="220" t="s">
        <v>164</v>
      </c>
      <c r="G191" s="218"/>
      <c r="H191" s="221">
        <v>30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157</v>
      </c>
      <c r="AU191" s="227" t="s">
        <v>83</v>
      </c>
      <c r="AV191" s="14" t="s">
        <v>155</v>
      </c>
      <c r="AW191" s="14" t="s">
        <v>30</v>
      </c>
      <c r="AX191" s="14" t="s">
        <v>81</v>
      </c>
      <c r="AY191" s="227" t="s">
        <v>147</v>
      </c>
    </row>
    <row r="192" spans="1:65" s="12" customFormat="1" ht="22.9" customHeight="1" x14ac:dyDescent="0.2">
      <c r="B192" s="176"/>
      <c r="C192" s="177"/>
      <c r="D192" s="178" t="s">
        <v>72</v>
      </c>
      <c r="E192" s="190" t="s">
        <v>253</v>
      </c>
      <c r="F192" s="190" t="s">
        <v>254</v>
      </c>
      <c r="G192" s="177"/>
      <c r="H192" s="177"/>
      <c r="I192" s="180"/>
      <c r="J192" s="191">
        <f>BK192</f>
        <v>0</v>
      </c>
      <c r="K192" s="177"/>
      <c r="L192" s="182"/>
      <c r="M192" s="183"/>
      <c r="N192" s="184"/>
      <c r="O192" s="184"/>
      <c r="P192" s="185">
        <f>SUM(P193:P204)</f>
        <v>0</v>
      </c>
      <c r="Q192" s="184"/>
      <c r="R192" s="185">
        <f>SUM(R193:R204)</f>
        <v>0</v>
      </c>
      <c r="S192" s="184"/>
      <c r="T192" s="186">
        <f>SUM(T193:T204)</f>
        <v>0</v>
      </c>
      <c r="AR192" s="187" t="s">
        <v>155</v>
      </c>
      <c r="AT192" s="188" t="s">
        <v>72</v>
      </c>
      <c r="AU192" s="188" t="s">
        <v>81</v>
      </c>
      <c r="AY192" s="187" t="s">
        <v>147</v>
      </c>
      <c r="BK192" s="189">
        <f>SUM(BK193:BK204)</f>
        <v>0</v>
      </c>
    </row>
    <row r="193" spans="1:65" s="2" customFormat="1" ht="156.75" customHeight="1" x14ac:dyDescent="0.2">
      <c r="A193" s="34"/>
      <c r="B193" s="35"/>
      <c r="C193" s="192" t="s">
        <v>383</v>
      </c>
      <c r="D193" s="192" t="s">
        <v>150</v>
      </c>
      <c r="E193" s="193" t="s">
        <v>568</v>
      </c>
      <c r="F193" s="194" t="s">
        <v>569</v>
      </c>
      <c r="G193" s="195" t="s">
        <v>179</v>
      </c>
      <c r="H193" s="196">
        <v>72.087999999999994</v>
      </c>
      <c r="I193" s="197"/>
      <c r="J193" s="198">
        <f>ROUND(I193*H193,2)</f>
        <v>0</v>
      </c>
      <c r="K193" s="194" t="s">
        <v>154</v>
      </c>
      <c r="L193" s="39"/>
      <c r="M193" s="199" t="s">
        <v>1</v>
      </c>
      <c r="N193" s="200" t="s">
        <v>38</v>
      </c>
      <c r="O193" s="71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258</v>
      </c>
      <c r="AT193" s="203" t="s">
        <v>150</v>
      </c>
      <c r="AU193" s="203" t="s">
        <v>83</v>
      </c>
      <c r="AY193" s="17" t="s">
        <v>147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81</v>
      </c>
      <c r="BK193" s="204">
        <f>ROUND(I193*H193,2)</f>
        <v>0</v>
      </c>
      <c r="BL193" s="17" t="s">
        <v>258</v>
      </c>
      <c r="BM193" s="203" t="s">
        <v>650</v>
      </c>
    </row>
    <row r="194" spans="1:65" s="15" customFormat="1" x14ac:dyDescent="0.2">
      <c r="B194" s="238"/>
      <c r="C194" s="239"/>
      <c r="D194" s="207" t="s">
        <v>157</v>
      </c>
      <c r="E194" s="240" t="s">
        <v>1</v>
      </c>
      <c r="F194" s="241" t="s">
        <v>608</v>
      </c>
      <c r="G194" s="239"/>
      <c r="H194" s="240" t="s">
        <v>1</v>
      </c>
      <c r="I194" s="242"/>
      <c r="J194" s="239"/>
      <c r="K194" s="239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157</v>
      </c>
      <c r="AU194" s="247" t="s">
        <v>83</v>
      </c>
      <c r="AV194" s="15" t="s">
        <v>81</v>
      </c>
      <c r="AW194" s="15" t="s">
        <v>30</v>
      </c>
      <c r="AX194" s="15" t="s">
        <v>73</v>
      </c>
      <c r="AY194" s="247" t="s">
        <v>147</v>
      </c>
    </row>
    <row r="195" spans="1:65" s="13" customFormat="1" x14ac:dyDescent="0.2">
      <c r="B195" s="205"/>
      <c r="C195" s="206"/>
      <c r="D195" s="207" t="s">
        <v>157</v>
      </c>
      <c r="E195" s="208" t="s">
        <v>1</v>
      </c>
      <c r="F195" s="209" t="s">
        <v>651</v>
      </c>
      <c r="G195" s="206"/>
      <c r="H195" s="210">
        <v>72.087999999999994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157</v>
      </c>
      <c r="AU195" s="216" t="s">
        <v>83</v>
      </c>
      <c r="AV195" s="13" t="s">
        <v>83</v>
      </c>
      <c r="AW195" s="13" t="s">
        <v>30</v>
      </c>
      <c r="AX195" s="13" t="s">
        <v>73</v>
      </c>
      <c r="AY195" s="216" t="s">
        <v>147</v>
      </c>
    </row>
    <row r="196" spans="1:65" s="14" customFormat="1" x14ac:dyDescent="0.2">
      <c r="B196" s="217"/>
      <c r="C196" s="218"/>
      <c r="D196" s="207" t="s">
        <v>157</v>
      </c>
      <c r="E196" s="219" t="s">
        <v>1</v>
      </c>
      <c r="F196" s="220" t="s">
        <v>164</v>
      </c>
      <c r="G196" s="218"/>
      <c r="H196" s="221">
        <v>72.087999999999994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157</v>
      </c>
      <c r="AU196" s="227" t="s">
        <v>83</v>
      </c>
      <c r="AV196" s="14" t="s">
        <v>155</v>
      </c>
      <c r="AW196" s="14" t="s">
        <v>30</v>
      </c>
      <c r="AX196" s="14" t="s">
        <v>81</v>
      </c>
      <c r="AY196" s="227" t="s">
        <v>147</v>
      </c>
    </row>
    <row r="197" spans="1:65" s="2" customFormat="1" ht="156.75" customHeight="1" x14ac:dyDescent="0.2">
      <c r="A197" s="34"/>
      <c r="B197" s="35"/>
      <c r="C197" s="192" t="s">
        <v>266</v>
      </c>
      <c r="D197" s="192" t="s">
        <v>150</v>
      </c>
      <c r="E197" s="193" t="s">
        <v>573</v>
      </c>
      <c r="F197" s="194" t="s">
        <v>574</v>
      </c>
      <c r="G197" s="195" t="s">
        <v>179</v>
      </c>
      <c r="H197" s="196">
        <v>24.84</v>
      </c>
      <c r="I197" s="197"/>
      <c r="J197" s="198">
        <f>ROUND(I197*H197,2)</f>
        <v>0</v>
      </c>
      <c r="K197" s="194" t="s">
        <v>154</v>
      </c>
      <c r="L197" s="39"/>
      <c r="M197" s="199" t="s">
        <v>1</v>
      </c>
      <c r="N197" s="200" t="s">
        <v>38</v>
      </c>
      <c r="O197" s="71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3" t="s">
        <v>258</v>
      </c>
      <c r="AT197" s="203" t="s">
        <v>150</v>
      </c>
      <c r="AU197" s="203" t="s">
        <v>83</v>
      </c>
      <c r="AY197" s="17" t="s">
        <v>147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7" t="s">
        <v>81</v>
      </c>
      <c r="BK197" s="204">
        <f>ROUND(I197*H197,2)</f>
        <v>0</v>
      </c>
      <c r="BL197" s="17" t="s">
        <v>258</v>
      </c>
      <c r="BM197" s="203" t="s">
        <v>652</v>
      </c>
    </row>
    <row r="198" spans="1:65" s="15" customFormat="1" x14ac:dyDescent="0.2">
      <c r="B198" s="238"/>
      <c r="C198" s="239"/>
      <c r="D198" s="207" t="s">
        <v>157</v>
      </c>
      <c r="E198" s="240" t="s">
        <v>1</v>
      </c>
      <c r="F198" s="241" t="s">
        <v>611</v>
      </c>
      <c r="G198" s="239"/>
      <c r="H198" s="240" t="s">
        <v>1</v>
      </c>
      <c r="I198" s="242"/>
      <c r="J198" s="239"/>
      <c r="K198" s="239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157</v>
      </c>
      <c r="AU198" s="247" t="s">
        <v>83</v>
      </c>
      <c r="AV198" s="15" t="s">
        <v>81</v>
      </c>
      <c r="AW198" s="15" t="s">
        <v>30</v>
      </c>
      <c r="AX198" s="15" t="s">
        <v>73</v>
      </c>
      <c r="AY198" s="247" t="s">
        <v>147</v>
      </c>
    </row>
    <row r="199" spans="1:65" s="13" customFormat="1" x14ac:dyDescent="0.2">
      <c r="B199" s="205"/>
      <c r="C199" s="206"/>
      <c r="D199" s="207" t="s">
        <v>157</v>
      </c>
      <c r="E199" s="208" t="s">
        <v>1</v>
      </c>
      <c r="F199" s="209" t="s">
        <v>653</v>
      </c>
      <c r="G199" s="206"/>
      <c r="H199" s="210">
        <v>24.84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157</v>
      </c>
      <c r="AU199" s="216" t="s">
        <v>83</v>
      </c>
      <c r="AV199" s="13" t="s">
        <v>83</v>
      </c>
      <c r="AW199" s="13" t="s">
        <v>30</v>
      </c>
      <c r="AX199" s="13" t="s">
        <v>73</v>
      </c>
      <c r="AY199" s="216" t="s">
        <v>147</v>
      </c>
    </row>
    <row r="200" spans="1:65" s="14" customFormat="1" x14ac:dyDescent="0.2">
      <c r="B200" s="217"/>
      <c r="C200" s="218"/>
      <c r="D200" s="207" t="s">
        <v>157</v>
      </c>
      <c r="E200" s="219" t="s">
        <v>1</v>
      </c>
      <c r="F200" s="220" t="s">
        <v>164</v>
      </c>
      <c r="G200" s="218"/>
      <c r="H200" s="221">
        <v>24.84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157</v>
      </c>
      <c r="AU200" s="227" t="s">
        <v>83</v>
      </c>
      <c r="AV200" s="14" t="s">
        <v>155</v>
      </c>
      <c r="AW200" s="14" t="s">
        <v>30</v>
      </c>
      <c r="AX200" s="14" t="s">
        <v>81</v>
      </c>
      <c r="AY200" s="227" t="s">
        <v>147</v>
      </c>
    </row>
    <row r="201" spans="1:65" s="2" customFormat="1" ht="168" customHeight="1" x14ac:dyDescent="0.2">
      <c r="A201" s="34"/>
      <c r="B201" s="35"/>
      <c r="C201" s="192" t="s">
        <v>165</v>
      </c>
      <c r="D201" s="192" t="s">
        <v>150</v>
      </c>
      <c r="E201" s="193" t="s">
        <v>578</v>
      </c>
      <c r="F201" s="194" t="s">
        <v>579</v>
      </c>
      <c r="G201" s="195" t="s">
        <v>179</v>
      </c>
      <c r="H201" s="196">
        <v>51.194000000000003</v>
      </c>
      <c r="I201" s="197"/>
      <c r="J201" s="198">
        <f>ROUND(I201*H201,2)</f>
        <v>0</v>
      </c>
      <c r="K201" s="194" t="s">
        <v>154</v>
      </c>
      <c r="L201" s="39"/>
      <c r="M201" s="199" t="s">
        <v>1</v>
      </c>
      <c r="N201" s="200" t="s">
        <v>38</v>
      </c>
      <c r="O201" s="71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3" t="s">
        <v>258</v>
      </c>
      <c r="AT201" s="203" t="s">
        <v>150</v>
      </c>
      <c r="AU201" s="203" t="s">
        <v>83</v>
      </c>
      <c r="AY201" s="17" t="s">
        <v>147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7" t="s">
        <v>81</v>
      </c>
      <c r="BK201" s="204">
        <f>ROUND(I201*H201,2)</f>
        <v>0</v>
      </c>
      <c r="BL201" s="17" t="s">
        <v>258</v>
      </c>
      <c r="BM201" s="203" t="s">
        <v>654</v>
      </c>
    </row>
    <row r="202" spans="1:65" s="15" customFormat="1" x14ac:dyDescent="0.2">
      <c r="B202" s="238"/>
      <c r="C202" s="239"/>
      <c r="D202" s="207" t="s">
        <v>157</v>
      </c>
      <c r="E202" s="240" t="s">
        <v>1</v>
      </c>
      <c r="F202" s="241" t="s">
        <v>581</v>
      </c>
      <c r="G202" s="239"/>
      <c r="H202" s="240" t="s">
        <v>1</v>
      </c>
      <c r="I202" s="242"/>
      <c r="J202" s="239"/>
      <c r="K202" s="239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157</v>
      </c>
      <c r="AU202" s="247" t="s">
        <v>83</v>
      </c>
      <c r="AV202" s="15" t="s">
        <v>81</v>
      </c>
      <c r="AW202" s="15" t="s">
        <v>30</v>
      </c>
      <c r="AX202" s="15" t="s">
        <v>73</v>
      </c>
      <c r="AY202" s="247" t="s">
        <v>147</v>
      </c>
    </row>
    <row r="203" spans="1:65" s="13" customFormat="1" x14ac:dyDescent="0.2">
      <c r="B203" s="205"/>
      <c r="C203" s="206"/>
      <c r="D203" s="207" t="s">
        <v>157</v>
      </c>
      <c r="E203" s="208" t="s">
        <v>1</v>
      </c>
      <c r="F203" s="209" t="s">
        <v>655</v>
      </c>
      <c r="G203" s="206"/>
      <c r="H203" s="210">
        <v>51.194000000000003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157</v>
      </c>
      <c r="AU203" s="216" t="s">
        <v>83</v>
      </c>
      <c r="AV203" s="13" t="s">
        <v>83</v>
      </c>
      <c r="AW203" s="13" t="s">
        <v>30</v>
      </c>
      <c r="AX203" s="13" t="s">
        <v>73</v>
      </c>
      <c r="AY203" s="216" t="s">
        <v>147</v>
      </c>
    </row>
    <row r="204" spans="1:65" s="14" customFormat="1" x14ac:dyDescent="0.2">
      <c r="B204" s="217"/>
      <c r="C204" s="218"/>
      <c r="D204" s="207" t="s">
        <v>157</v>
      </c>
      <c r="E204" s="219" t="s">
        <v>1</v>
      </c>
      <c r="F204" s="220" t="s">
        <v>164</v>
      </c>
      <c r="G204" s="218"/>
      <c r="H204" s="221">
        <v>51.194000000000003</v>
      </c>
      <c r="I204" s="222"/>
      <c r="J204" s="218"/>
      <c r="K204" s="218"/>
      <c r="L204" s="223"/>
      <c r="M204" s="248"/>
      <c r="N204" s="249"/>
      <c r="O204" s="249"/>
      <c r="P204" s="249"/>
      <c r="Q204" s="249"/>
      <c r="R204" s="249"/>
      <c r="S204" s="249"/>
      <c r="T204" s="250"/>
      <c r="AT204" s="227" t="s">
        <v>157</v>
      </c>
      <c r="AU204" s="227" t="s">
        <v>83</v>
      </c>
      <c r="AV204" s="14" t="s">
        <v>155</v>
      </c>
      <c r="AW204" s="14" t="s">
        <v>30</v>
      </c>
      <c r="AX204" s="14" t="s">
        <v>81</v>
      </c>
      <c r="AY204" s="227" t="s">
        <v>147</v>
      </c>
    </row>
    <row r="205" spans="1:65" s="2" customFormat="1" ht="6.95" customHeight="1" x14ac:dyDescent="0.2">
      <c r="A205" s="34"/>
      <c r="B205" s="54"/>
      <c r="C205" s="55"/>
      <c r="D205" s="55"/>
      <c r="E205" s="55"/>
      <c r="F205" s="55"/>
      <c r="G205" s="55"/>
      <c r="H205" s="55"/>
      <c r="I205" s="55"/>
      <c r="J205" s="55"/>
      <c r="K205" s="55"/>
      <c r="L205" s="39"/>
      <c r="M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</row>
  </sheetData>
  <sheetProtection algorithmName="SHA-512" hashValue="IprVutjDX/e8PBpDQZEfjtxTiFM3/iBf1RoRAPejMUjW17GrWWGEQ4mXf1S6FrhLjIMiMDXTRGYorNZaghcqTg==" saltValue="2QQFiAZJHphfEoi9qEnukdR6NPtfn92qHHleB9gVe0HkO+/x7gtpKzJKSQI2fBBLO+IvCvtpYP7HZnjhQ9yNlg==" spinCount="100000" sheet="1" objects="1" scenarios="1" formatColumns="0" formatRows="0" autoFilter="0"/>
  <autoFilter ref="C123:K204" xr:uid="{00000000-0009-0000-0000-000007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17"/>
  <sheetViews>
    <sheetView showGridLines="0" topLeftCell="A208" workbookViewId="0">
      <selection activeCell="I146" sqref="I14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107</v>
      </c>
    </row>
    <row r="3" spans="1:46" s="1" customFormat="1" ht="6.95" customHeight="1" x14ac:dyDescent="0.2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83</v>
      </c>
    </row>
    <row r="4" spans="1:46" s="1" customFormat="1" ht="24.95" customHeight="1" x14ac:dyDescent="0.2">
      <c r="B4" s="20"/>
      <c r="D4" s="118" t="s">
        <v>121</v>
      </c>
      <c r="L4" s="20"/>
      <c r="M4" s="119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20" t="s">
        <v>16</v>
      </c>
      <c r="L6" s="20"/>
    </row>
    <row r="7" spans="1:46" s="1" customFormat="1" ht="16.5" customHeight="1" x14ac:dyDescent="0.2">
      <c r="B7" s="20"/>
      <c r="E7" s="314" t="str">
        <f>'Rekapitulace stavby'!K6</f>
        <v>13- Oprava trati v úseku Praha Satalice - Neratovice</v>
      </c>
      <c r="F7" s="315"/>
      <c r="G7" s="315"/>
      <c r="H7" s="315"/>
      <c r="L7" s="20"/>
    </row>
    <row r="8" spans="1:46" s="1" customFormat="1" ht="12" customHeight="1" x14ac:dyDescent="0.2">
      <c r="B8" s="20"/>
      <c r="D8" s="120" t="s">
        <v>122</v>
      </c>
      <c r="L8" s="20"/>
    </row>
    <row r="9" spans="1:46" s="2" customFormat="1" ht="16.5" customHeight="1" x14ac:dyDescent="0.2">
      <c r="A9" s="34"/>
      <c r="B9" s="39"/>
      <c r="C9" s="34"/>
      <c r="D9" s="34"/>
      <c r="E9" s="314" t="s">
        <v>656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20" t="s">
        <v>494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16" t="s">
        <v>657</v>
      </c>
      <c r="F11" s="317"/>
      <c r="G11" s="317"/>
      <c r="H11" s="31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25. 2. 2022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0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20" t="s">
        <v>27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8" t="str">
        <f>'Rekapitulace stavby'!E14</f>
        <v>Vyplň údaj</v>
      </c>
      <c r="F20" s="319"/>
      <c r="G20" s="319"/>
      <c r="H20" s="319"/>
      <c r="I20" s="120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20" t="s">
        <v>29</v>
      </c>
      <c r="E22" s="34"/>
      <c r="F22" s="34"/>
      <c r="G22" s="34"/>
      <c r="H22" s="34"/>
      <c r="I22" s="120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0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20" t="s">
        <v>31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20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2"/>
      <c r="B29" s="123"/>
      <c r="C29" s="122"/>
      <c r="D29" s="122"/>
      <c r="E29" s="320" t="s">
        <v>1</v>
      </c>
      <c r="F29" s="320"/>
      <c r="G29" s="320"/>
      <c r="H29" s="320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6" t="s">
        <v>33</v>
      </c>
      <c r="E32" s="34"/>
      <c r="F32" s="34"/>
      <c r="G32" s="34"/>
      <c r="H32" s="34"/>
      <c r="I32" s="34"/>
      <c r="J32" s="127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8" t="s">
        <v>35</v>
      </c>
      <c r="G34" s="34"/>
      <c r="H34" s="34"/>
      <c r="I34" s="128" t="s">
        <v>34</v>
      </c>
      <c r="J34" s="128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37</v>
      </c>
      <c r="E35" s="120" t="s">
        <v>38</v>
      </c>
      <c r="F35" s="130">
        <f>ROUND((SUM(BE123:BE216)),  2)</f>
        <v>0</v>
      </c>
      <c r="G35" s="34"/>
      <c r="H35" s="34"/>
      <c r="I35" s="131">
        <v>0.21</v>
      </c>
      <c r="J35" s="130">
        <f>ROUND(((SUM(BE123:BE216))*I35),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20" t="s">
        <v>39</v>
      </c>
      <c r="F36" s="130">
        <f>ROUND((SUM(BF123:BF216)),  2)</f>
        <v>0</v>
      </c>
      <c r="G36" s="34"/>
      <c r="H36" s="34"/>
      <c r="I36" s="131">
        <v>0.15</v>
      </c>
      <c r="J36" s="130">
        <f>ROUND(((SUM(BF123:BF216))*I36),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20" t="s">
        <v>40</v>
      </c>
      <c r="F37" s="130">
        <f>ROUND((SUM(BG123:BG216)),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20" t="s">
        <v>41</v>
      </c>
      <c r="F38" s="130">
        <f>ROUND((SUM(BH123:BH216)),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20" t="s">
        <v>42</v>
      </c>
      <c r="F39" s="130">
        <f>ROUND((SUM(BI123:BI216)),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43</v>
      </c>
      <c r="E41" s="134"/>
      <c r="F41" s="134"/>
      <c r="G41" s="135" t="s">
        <v>44</v>
      </c>
      <c r="H41" s="136" t="s">
        <v>45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3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6"/>
      <c r="D85" s="36"/>
      <c r="E85" s="312" t="str">
        <f>E7</f>
        <v>13- Oprava trati v úseku Praha Satalice - Neratovice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21"/>
      <c r="C86" s="29" t="s">
        <v>122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 x14ac:dyDescent="0.2">
      <c r="A87" s="34"/>
      <c r="B87" s="35"/>
      <c r="C87" s="36"/>
      <c r="D87" s="36"/>
      <c r="E87" s="312" t="s">
        <v>656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9" t="s">
        <v>494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6"/>
      <c r="D89" s="36"/>
      <c r="E89" s="306" t="str">
        <f>E11</f>
        <v>01 - Oprava P2660</v>
      </c>
      <c r="F89" s="311"/>
      <c r="G89" s="311"/>
      <c r="H89" s="311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25. 2. 2022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50" t="s">
        <v>125</v>
      </c>
      <c r="D96" s="151"/>
      <c r="E96" s="151"/>
      <c r="F96" s="151"/>
      <c r="G96" s="151"/>
      <c r="H96" s="151"/>
      <c r="I96" s="151"/>
      <c r="J96" s="152" t="s">
        <v>126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 x14ac:dyDescent="0.2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 x14ac:dyDescent="0.2">
      <c r="A98" s="34"/>
      <c r="B98" s="35"/>
      <c r="C98" s="153" t="s">
        <v>127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128</v>
      </c>
    </row>
    <row r="99" spans="1:47" s="9" customFormat="1" ht="24.95" customHeight="1" x14ac:dyDescent="0.2">
      <c r="B99" s="154"/>
      <c r="C99" s="155"/>
      <c r="D99" s="156" t="s">
        <v>129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10" customFormat="1" ht="19.899999999999999" customHeight="1" x14ac:dyDescent="0.2">
      <c r="B100" s="160"/>
      <c r="C100" s="104"/>
      <c r="D100" s="161" t="s">
        <v>130</v>
      </c>
      <c r="E100" s="162"/>
      <c r="F100" s="162"/>
      <c r="G100" s="162"/>
      <c r="H100" s="162"/>
      <c r="I100" s="162"/>
      <c r="J100" s="163">
        <f>J125</f>
        <v>0</v>
      </c>
      <c r="K100" s="104"/>
      <c r="L100" s="164"/>
    </row>
    <row r="101" spans="1:47" s="9" customFormat="1" ht="24.95" customHeight="1" x14ac:dyDescent="0.2">
      <c r="B101" s="154"/>
      <c r="C101" s="155"/>
      <c r="D101" s="156" t="s">
        <v>131</v>
      </c>
      <c r="E101" s="157"/>
      <c r="F101" s="157"/>
      <c r="G101" s="157"/>
      <c r="H101" s="157"/>
      <c r="I101" s="157"/>
      <c r="J101" s="158">
        <f>J190</f>
        <v>0</v>
      </c>
      <c r="K101" s="155"/>
      <c r="L101" s="159"/>
    </row>
    <row r="102" spans="1:47" s="2" customFormat="1" ht="21.75" customHeight="1" x14ac:dyDescent="0.2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 x14ac:dyDescent="0.2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 x14ac:dyDescent="0.2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 x14ac:dyDescent="0.2">
      <c r="A108" s="34"/>
      <c r="B108" s="35"/>
      <c r="C108" s="23" t="s">
        <v>132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 x14ac:dyDescent="0.2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 x14ac:dyDescent="0.2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 x14ac:dyDescent="0.2">
      <c r="A111" s="34"/>
      <c r="B111" s="35"/>
      <c r="C111" s="36"/>
      <c r="D111" s="36"/>
      <c r="E111" s="312" t="str">
        <f>E7</f>
        <v>13- Oprava trati v úseku Praha Satalice - Neratovice</v>
      </c>
      <c r="F111" s="313"/>
      <c r="G111" s="313"/>
      <c r="H111" s="31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 x14ac:dyDescent="0.2">
      <c r="B112" s="21"/>
      <c r="C112" s="29" t="s">
        <v>122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 x14ac:dyDescent="0.2">
      <c r="A113" s="34"/>
      <c r="B113" s="35"/>
      <c r="C113" s="36"/>
      <c r="D113" s="36"/>
      <c r="E113" s="312" t="s">
        <v>656</v>
      </c>
      <c r="F113" s="311"/>
      <c r="G113" s="311"/>
      <c r="H113" s="31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 x14ac:dyDescent="0.2">
      <c r="A114" s="34"/>
      <c r="B114" s="35"/>
      <c r="C114" s="29" t="s">
        <v>494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 x14ac:dyDescent="0.2">
      <c r="A115" s="34"/>
      <c r="B115" s="35"/>
      <c r="C115" s="36"/>
      <c r="D115" s="36"/>
      <c r="E115" s="306" t="str">
        <f>E11</f>
        <v>01 - Oprava P2660</v>
      </c>
      <c r="F115" s="311"/>
      <c r="G115" s="311"/>
      <c r="H115" s="31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 x14ac:dyDescent="0.2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 x14ac:dyDescent="0.2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 t="str">
        <f>IF(J14="","",J14)</f>
        <v>25. 2. 2022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 x14ac:dyDescent="0.2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 x14ac:dyDescent="0.2">
      <c r="A119" s="34"/>
      <c r="B119" s="35"/>
      <c r="C119" s="29" t="s">
        <v>24</v>
      </c>
      <c r="D119" s="36"/>
      <c r="E119" s="36"/>
      <c r="F119" s="27" t="str">
        <f>E17</f>
        <v xml:space="preserve"> </v>
      </c>
      <c r="G119" s="36"/>
      <c r="H119" s="36"/>
      <c r="I119" s="29" t="s">
        <v>29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 x14ac:dyDescent="0.2">
      <c r="A120" s="34"/>
      <c r="B120" s="35"/>
      <c r="C120" s="29" t="s">
        <v>27</v>
      </c>
      <c r="D120" s="36"/>
      <c r="E120" s="36"/>
      <c r="F120" s="27" t="str">
        <f>IF(E20="","",E20)</f>
        <v>Vyplň údaj</v>
      </c>
      <c r="G120" s="36"/>
      <c r="H120" s="36"/>
      <c r="I120" s="29" t="s">
        <v>31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 x14ac:dyDescent="0.2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 x14ac:dyDescent="0.2">
      <c r="A122" s="165"/>
      <c r="B122" s="166"/>
      <c r="C122" s="167" t="s">
        <v>133</v>
      </c>
      <c r="D122" s="168" t="s">
        <v>58</v>
      </c>
      <c r="E122" s="168" t="s">
        <v>54</v>
      </c>
      <c r="F122" s="168" t="s">
        <v>55</v>
      </c>
      <c r="G122" s="168" t="s">
        <v>134</v>
      </c>
      <c r="H122" s="168" t="s">
        <v>135</v>
      </c>
      <c r="I122" s="168" t="s">
        <v>136</v>
      </c>
      <c r="J122" s="168" t="s">
        <v>126</v>
      </c>
      <c r="K122" s="169" t="s">
        <v>137</v>
      </c>
      <c r="L122" s="170"/>
      <c r="M122" s="75" t="s">
        <v>1</v>
      </c>
      <c r="N122" s="76" t="s">
        <v>37</v>
      </c>
      <c r="O122" s="76" t="s">
        <v>138</v>
      </c>
      <c r="P122" s="76" t="s">
        <v>139</v>
      </c>
      <c r="Q122" s="76" t="s">
        <v>140</v>
      </c>
      <c r="R122" s="76" t="s">
        <v>141</v>
      </c>
      <c r="S122" s="76" t="s">
        <v>142</v>
      </c>
      <c r="T122" s="77" t="s">
        <v>143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 x14ac:dyDescent="0.25">
      <c r="A123" s="34"/>
      <c r="B123" s="35"/>
      <c r="C123" s="82" t="s">
        <v>144</v>
      </c>
      <c r="D123" s="36"/>
      <c r="E123" s="36"/>
      <c r="F123" s="36"/>
      <c r="G123" s="36"/>
      <c r="H123" s="36"/>
      <c r="I123" s="36"/>
      <c r="J123" s="171">
        <f>BK123</f>
        <v>0</v>
      </c>
      <c r="K123" s="36"/>
      <c r="L123" s="39"/>
      <c r="M123" s="78"/>
      <c r="N123" s="172"/>
      <c r="O123" s="79"/>
      <c r="P123" s="173">
        <f>P124+P190</f>
        <v>0</v>
      </c>
      <c r="Q123" s="79"/>
      <c r="R123" s="173">
        <f>R124+R190</f>
        <v>86.45559999999999</v>
      </c>
      <c r="S123" s="79"/>
      <c r="T123" s="174">
        <f>T124+T190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128</v>
      </c>
      <c r="BK123" s="175">
        <f>BK124+BK190</f>
        <v>0</v>
      </c>
    </row>
    <row r="124" spans="1:65" s="12" customFormat="1" ht="25.9" customHeight="1" x14ac:dyDescent="0.2">
      <c r="B124" s="176"/>
      <c r="C124" s="177"/>
      <c r="D124" s="178" t="s">
        <v>72</v>
      </c>
      <c r="E124" s="179" t="s">
        <v>145</v>
      </c>
      <c r="F124" s="179" t="s">
        <v>146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</f>
        <v>0</v>
      </c>
      <c r="Q124" s="184"/>
      <c r="R124" s="185">
        <f>R125</f>
        <v>86.45559999999999</v>
      </c>
      <c r="S124" s="184"/>
      <c r="T124" s="186">
        <f>T125</f>
        <v>0</v>
      </c>
      <c r="AR124" s="187" t="s">
        <v>81</v>
      </c>
      <c r="AT124" s="188" t="s">
        <v>72</v>
      </c>
      <c r="AU124" s="188" t="s">
        <v>73</v>
      </c>
      <c r="AY124" s="187" t="s">
        <v>147</v>
      </c>
      <c r="BK124" s="189">
        <f>BK125</f>
        <v>0</v>
      </c>
    </row>
    <row r="125" spans="1:65" s="12" customFormat="1" ht="22.9" customHeight="1" x14ac:dyDescent="0.2">
      <c r="B125" s="176"/>
      <c r="C125" s="177"/>
      <c r="D125" s="178" t="s">
        <v>72</v>
      </c>
      <c r="E125" s="190" t="s">
        <v>148</v>
      </c>
      <c r="F125" s="190" t="s">
        <v>149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f>SUM(P126:P189)</f>
        <v>0</v>
      </c>
      <c r="Q125" s="184"/>
      <c r="R125" s="185">
        <f>SUM(R126:R189)</f>
        <v>86.45559999999999</v>
      </c>
      <c r="S125" s="184"/>
      <c r="T125" s="186">
        <f>SUM(T126:T189)</f>
        <v>0</v>
      </c>
      <c r="AR125" s="187" t="s">
        <v>81</v>
      </c>
      <c r="AT125" s="188" t="s">
        <v>72</v>
      </c>
      <c r="AU125" s="188" t="s">
        <v>81</v>
      </c>
      <c r="AY125" s="187" t="s">
        <v>147</v>
      </c>
      <c r="BK125" s="189">
        <f>SUM(BK126:BK189)</f>
        <v>0</v>
      </c>
    </row>
    <row r="126" spans="1:65" s="2" customFormat="1" ht="180.75" customHeight="1" x14ac:dyDescent="0.2">
      <c r="A126" s="34"/>
      <c r="B126" s="35"/>
      <c r="C126" s="192" t="s">
        <v>81</v>
      </c>
      <c r="D126" s="192" t="s">
        <v>150</v>
      </c>
      <c r="E126" s="193" t="s">
        <v>658</v>
      </c>
      <c r="F126" s="194" t="s">
        <v>659</v>
      </c>
      <c r="G126" s="195" t="s">
        <v>216</v>
      </c>
      <c r="H126" s="196">
        <v>0.02</v>
      </c>
      <c r="I126" s="197"/>
      <c r="J126" s="198">
        <f>ROUND(I126*H126,2)</f>
        <v>0</v>
      </c>
      <c r="K126" s="194" t="s">
        <v>154</v>
      </c>
      <c r="L126" s="39"/>
      <c r="M126" s="199" t="s">
        <v>1</v>
      </c>
      <c r="N126" s="200" t="s">
        <v>38</v>
      </c>
      <c r="O126" s="7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155</v>
      </c>
      <c r="AT126" s="203" t="s">
        <v>150</v>
      </c>
      <c r="AU126" s="203" t="s">
        <v>83</v>
      </c>
      <c r="AY126" s="17" t="s">
        <v>147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81</v>
      </c>
      <c r="BK126" s="204">
        <f>ROUND(I126*H126,2)</f>
        <v>0</v>
      </c>
      <c r="BL126" s="17" t="s">
        <v>155</v>
      </c>
      <c r="BM126" s="203" t="s">
        <v>660</v>
      </c>
    </row>
    <row r="127" spans="1:65" s="13" customFormat="1" x14ac:dyDescent="0.2">
      <c r="B127" s="205"/>
      <c r="C127" s="206"/>
      <c r="D127" s="207" t="s">
        <v>157</v>
      </c>
      <c r="E127" s="208" t="s">
        <v>1</v>
      </c>
      <c r="F127" s="209" t="s">
        <v>661</v>
      </c>
      <c r="G127" s="206"/>
      <c r="H127" s="210">
        <v>0.02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157</v>
      </c>
      <c r="AU127" s="216" t="s">
        <v>83</v>
      </c>
      <c r="AV127" s="13" t="s">
        <v>83</v>
      </c>
      <c r="AW127" s="13" t="s">
        <v>30</v>
      </c>
      <c r="AX127" s="13" t="s">
        <v>73</v>
      </c>
      <c r="AY127" s="216" t="s">
        <v>147</v>
      </c>
    </row>
    <row r="128" spans="1:65" s="14" customFormat="1" x14ac:dyDescent="0.2">
      <c r="B128" s="217"/>
      <c r="C128" s="218"/>
      <c r="D128" s="207" t="s">
        <v>157</v>
      </c>
      <c r="E128" s="219" t="s">
        <v>1</v>
      </c>
      <c r="F128" s="220" t="s">
        <v>164</v>
      </c>
      <c r="G128" s="218"/>
      <c r="H128" s="221">
        <v>0.02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157</v>
      </c>
      <c r="AU128" s="227" t="s">
        <v>83</v>
      </c>
      <c r="AV128" s="14" t="s">
        <v>155</v>
      </c>
      <c r="AW128" s="14" t="s">
        <v>30</v>
      </c>
      <c r="AX128" s="14" t="s">
        <v>81</v>
      </c>
      <c r="AY128" s="227" t="s">
        <v>147</v>
      </c>
    </row>
    <row r="129" spans="1:65" s="2" customFormat="1" ht="16.5" customHeight="1" x14ac:dyDescent="0.2">
      <c r="A129" s="34"/>
      <c r="B129" s="35"/>
      <c r="C129" s="228" t="s">
        <v>83</v>
      </c>
      <c r="D129" s="228" t="s">
        <v>176</v>
      </c>
      <c r="E129" s="229" t="s">
        <v>177</v>
      </c>
      <c r="F129" s="230" t="s">
        <v>178</v>
      </c>
      <c r="G129" s="231" t="s">
        <v>179</v>
      </c>
      <c r="H129" s="232">
        <v>56.7</v>
      </c>
      <c r="I129" s="233"/>
      <c r="J129" s="234">
        <f>ROUND(I129*H129,2)</f>
        <v>0</v>
      </c>
      <c r="K129" s="230" t="s">
        <v>154</v>
      </c>
      <c r="L129" s="235"/>
      <c r="M129" s="236" t="s">
        <v>1</v>
      </c>
      <c r="N129" s="237" t="s">
        <v>38</v>
      </c>
      <c r="O129" s="71"/>
      <c r="P129" s="201">
        <f>O129*H129</f>
        <v>0</v>
      </c>
      <c r="Q129" s="201">
        <v>1</v>
      </c>
      <c r="R129" s="201">
        <f>Q129*H129</f>
        <v>56.7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180</v>
      </c>
      <c r="AT129" s="203" t="s">
        <v>176</v>
      </c>
      <c r="AU129" s="203" t="s">
        <v>83</v>
      </c>
      <c r="AY129" s="17" t="s">
        <v>147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81</v>
      </c>
      <c r="BK129" s="204">
        <f>ROUND(I129*H129,2)</f>
        <v>0</v>
      </c>
      <c r="BL129" s="17" t="s">
        <v>155</v>
      </c>
      <c r="BM129" s="203" t="s">
        <v>662</v>
      </c>
    </row>
    <row r="130" spans="1:65" s="13" customFormat="1" x14ac:dyDescent="0.2">
      <c r="B130" s="205"/>
      <c r="C130" s="206"/>
      <c r="D130" s="207" t="s">
        <v>157</v>
      </c>
      <c r="E130" s="208" t="s">
        <v>1</v>
      </c>
      <c r="F130" s="209" t="s">
        <v>663</v>
      </c>
      <c r="G130" s="206"/>
      <c r="H130" s="210">
        <v>56.7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83</v>
      </c>
      <c r="AV130" s="13" t="s">
        <v>83</v>
      </c>
      <c r="AW130" s="13" t="s">
        <v>30</v>
      </c>
      <c r="AX130" s="13" t="s">
        <v>73</v>
      </c>
      <c r="AY130" s="216" t="s">
        <v>147</v>
      </c>
    </row>
    <row r="131" spans="1:65" s="14" customFormat="1" x14ac:dyDescent="0.2">
      <c r="B131" s="217"/>
      <c r="C131" s="218"/>
      <c r="D131" s="207" t="s">
        <v>157</v>
      </c>
      <c r="E131" s="219" t="s">
        <v>1</v>
      </c>
      <c r="F131" s="220" t="s">
        <v>164</v>
      </c>
      <c r="G131" s="218"/>
      <c r="H131" s="221">
        <v>56.7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157</v>
      </c>
      <c r="AU131" s="227" t="s">
        <v>83</v>
      </c>
      <c r="AV131" s="14" t="s">
        <v>155</v>
      </c>
      <c r="AW131" s="14" t="s">
        <v>30</v>
      </c>
      <c r="AX131" s="14" t="s">
        <v>81</v>
      </c>
      <c r="AY131" s="227" t="s">
        <v>147</v>
      </c>
    </row>
    <row r="132" spans="1:65" s="2" customFormat="1" ht="76.349999999999994" customHeight="1" x14ac:dyDescent="0.2">
      <c r="A132" s="34"/>
      <c r="B132" s="35"/>
      <c r="C132" s="192" t="s">
        <v>120</v>
      </c>
      <c r="D132" s="192" t="s">
        <v>150</v>
      </c>
      <c r="E132" s="193" t="s">
        <v>337</v>
      </c>
      <c r="F132" s="194" t="s">
        <v>338</v>
      </c>
      <c r="G132" s="195" t="s">
        <v>216</v>
      </c>
      <c r="H132" s="196">
        <v>2.5000000000000001E-2</v>
      </c>
      <c r="I132" s="197"/>
      <c r="J132" s="198">
        <f>ROUND(I132*H132,2)</f>
        <v>0</v>
      </c>
      <c r="K132" s="194" t="s">
        <v>154</v>
      </c>
      <c r="L132" s="39"/>
      <c r="M132" s="199" t="s">
        <v>1</v>
      </c>
      <c r="N132" s="200" t="s">
        <v>38</v>
      </c>
      <c r="O132" s="7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155</v>
      </c>
      <c r="AT132" s="203" t="s">
        <v>150</v>
      </c>
      <c r="AU132" s="203" t="s">
        <v>83</v>
      </c>
      <c r="AY132" s="17" t="s">
        <v>147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81</v>
      </c>
      <c r="BK132" s="204">
        <f>ROUND(I132*H132,2)</f>
        <v>0</v>
      </c>
      <c r="BL132" s="17" t="s">
        <v>155</v>
      </c>
      <c r="BM132" s="203" t="s">
        <v>664</v>
      </c>
    </row>
    <row r="133" spans="1:65" s="13" customFormat="1" x14ac:dyDescent="0.2">
      <c r="B133" s="205"/>
      <c r="C133" s="206"/>
      <c r="D133" s="207" t="s">
        <v>157</v>
      </c>
      <c r="E133" s="208" t="s">
        <v>1</v>
      </c>
      <c r="F133" s="209" t="s">
        <v>665</v>
      </c>
      <c r="G133" s="206"/>
      <c r="H133" s="210">
        <v>2.5000000000000001E-2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83</v>
      </c>
      <c r="AV133" s="13" t="s">
        <v>83</v>
      </c>
      <c r="AW133" s="13" t="s">
        <v>30</v>
      </c>
      <c r="AX133" s="13" t="s">
        <v>73</v>
      </c>
      <c r="AY133" s="216" t="s">
        <v>147</v>
      </c>
    </row>
    <row r="134" spans="1:65" s="14" customFormat="1" x14ac:dyDescent="0.2">
      <c r="B134" s="217"/>
      <c r="C134" s="218"/>
      <c r="D134" s="207" t="s">
        <v>157</v>
      </c>
      <c r="E134" s="219" t="s">
        <v>1</v>
      </c>
      <c r="F134" s="220" t="s">
        <v>164</v>
      </c>
      <c r="G134" s="218"/>
      <c r="H134" s="221">
        <v>2.5000000000000001E-2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157</v>
      </c>
      <c r="AU134" s="227" t="s">
        <v>83</v>
      </c>
      <c r="AV134" s="14" t="s">
        <v>155</v>
      </c>
      <c r="AW134" s="14" t="s">
        <v>30</v>
      </c>
      <c r="AX134" s="14" t="s">
        <v>81</v>
      </c>
      <c r="AY134" s="227" t="s">
        <v>147</v>
      </c>
    </row>
    <row r="135" spans="1:65" s="2" customFormat="1" ht="21.75" customHeight="1" x14ac:dyDescent="0.2">
      <c r="A135" s="34"/>
      <c r="B135" s="35"/>
      <c r="C135" s="228" t="s">
        <v>155</v>
      </c>
      <c r="D135" s="228" t="s">
        <v>176</v>
      </c>
      <c r="E135" s="229" t="s">
        <v>384</v>
      </c>
      <c r="F135" s="230" t="s">
        <v>385</v>
      </c>
      <c r="G135" s="231" t="s">
        <v>193</v>
      </c>
      <c r="H135" s="232">
        <v>42</v>
      </c>
      <c r="I135" s="265"/>
      <c r="J135" s="234">
        <f>ROUND(I135*H135,2)</f>
        <v>0</v>
      </c>
      <c r="K135" s="230" t="s">
        <v>154</v>
      </c>
      <c r="L135" s="235"/>
      <c r="M135" s="236" t="s">
        <v>1</v>
      </c>
      <c r="N135" s="237" t="s">
        <v>38</v>
      </c>
      <c r="O135" s="7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180</v>
      </c>
      <c r="AT135" s="203" t="s">
        <v>176</v>
      </c>
      <c r="AU135" s="203" t="s">
        <v>83</v>
      </c>
      <c r="AY135" s="17" t="s">
        <v>147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81</v>
      </c>
      <c r="BK135" s="204">
        <f>ROUND(I135*H135,2)</f>
        <v>0</v>
      </c>
      <c r="BL135" s="17" t="s">
        <v>155</v>
      </c>
      <c r="BM135" s="203" t="s">
        <v>666</v>
      </c>
    </row>
    <row r="136" spans="1:65" s="15" customFormat="1" x14ac:dyDescent="0.2">
      <c r="B136" s="238"/>
      <c r="C136" s="239"/>
      <c r="D136" s="207" t="s">
        <v>157</v>
      </c>
      <c r="E136" s="240" t="s">
        <v>1</v>
      </c>
      <c r="F136" s="241" t="s">
        <v>667</v>
      </c>
      <c r="G136" s="239"/>
      <c r="H136" s="240" t="s">
        <v>1</v>
      </c>
      <c r="I136" s="242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157</v>
      </c>
      <c r="AU136" s="247" t="s">
        <v>83</v>
      </c>
      <c r="AV136" s="15" t="s">
        <v>81</v>
      </c>
      <c r="AW136" s="15" t="s">
        <v>30</v>
      </c>
      <c r="AX136" s="15" t="s">
        <v>73</v>
      </c>
      <c r="AY136" s="247" t="s">
        <v>147</v>
      </c>
    </row>
    <row r="137" spans="1:65" s="13" customFormat="1" x14ac:dyDescent="0.2">
      <c r="B137" s="205"/>
      <c r="C137" s="206"/>
      <c r="D137" s="207" t="s">
        <v>157</v>
      </c>
      <c r="E137" s="208" t="s">
        <v>1</v>
      </c>
      <c r="F137" s="209" t="s">
        <v>668</v>
      </c>
      <c r="G137" s="206"/>
      <c r="H137" s="210">
        <v>42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83</v>
      </c>
      <c r="AV137" s="13" t="s">
        <v>83</v>
      </c>
      <c r="AW137" s="13" t="s">
        <v>30</v>
      </c>
      <c r="AX137" s="13" t="s">
        <v>73</v>
      </c>
      <c r="AY137" s="216" t="s">
        <v>147</v>
      </c>
    </row>
    <row r="138" spans="1:65" s="14" customFormat="1" x14ac:dyDescent="0.2">
      <c r="B138" s="217"/>
      <c r="C138" s="218"/>
      <c r="D138" s="207" t="s">
        <v>157</v>
      </c>
      <c r="E138" s="219" t="s">
        <v>1</v>
      </c>
      <c r="F138" s="220" t="s">
        <v>164</v>
      </c>
      <c r="G138" s="218"/>
      <c r="H138" s="221">
        <v>42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157</v>
      </c>
      <c r="AU138" s="227" t="s">
        <v>83</v>
      </c>
      <c r="AV138" s="14" t="s">
        <v>155</v>
      </c>
      <c r="AW138" s="14" t="s">
        <v>30</v>
      </c>
      <c r="AX138" s="14" t="s">
        <v>81</v>
      </c>
      <c r="AY138" s="227" t="s">
        <v>147</v>
      </c>
    </row>
    <row r="139" spans="1:65" s="2" customFormat="1" ht="16.5" customHeight="1" x14ac:dyDescent="0.2">
      <c r="A139" s="34"/>
      <c r="B139" s="35"/>
      <c r="C139" s="228" t="s">
        <v>148</v>
      </c>
      <c r="D139" s="228" t="s">
        <v>176</v>
      </c>
      <c r="E139" s="229" t="s">
        <v>474</v>
      </c>
      <c r="F139" s="230" t="s">
        <v>475</v>
      </c>
      <c r="G139" s="231" t="s">
        <v>185</v>
      </c>
      <c r="H139" s="232">
        <v>50</v>
      </c>
      <c r="I139" s="265"/>
      <c r="J139" s="234">
        <f>ROUND(I139*H139,2)</f>
        <v>0</v>
      </c>
      <c r="K139" s="230" t="s">
        <v>154</v>
      </c>
      <c r="L139" s="235"/>
      <c r="M139" s="236" t="s">
        <v>1</v>
      </c>
      <c r="N139" s="237" t="s">
        <v>38</v>
      </c>
      <c r="O139" s="7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180</v>
      </c>
      <c r="AT139" s="203" t="s">
        <v>176</v>
      </c>
      <c r="AU139" s="203" t="s">
        <v>83</v>
      </c>
      <c r="AY139" s="17" t="s">
        <v>147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81</v>
      </c>
      <c r="BK139" s="204">
        <f>ROUND(I139*H139,2)</f>
        <v>0</v>
      </c>
      <c r="BL139" s="17" t="s">
        <v>155</v>
      </c>
      <c r="BM139" s="203" t="s">
        <v>669</v>
      </c>
    </row>
    <row r="140" spans="1:65" s="15" customFormat="1" x14ac:dyDescent="0.2">
      <c r="B140" s="238"/>
      <c r="C140" s="239"/>
      <c r="D140" s="207" t="s">
        <v>157</v>
      </c>
      <c r="E140" s="240" t="s">
        <v>1</v>
      </c>
      <c r="F140" s="241" t="s">
        <v>667</v>
      </c>
      <c r="G140" s="239"/>
      <c r="H140" s="240" t="s">
        <v>1</v>
      </c>
      <c r="I140" s="242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157</v>
      </c>
      <c r="AU140" s="247" t="s">
        <v>83</v>
      </c>
      <c r="AV140" s="15" t="s">
        <v>81</v>
      </c>
      <c r="AW140" s="15" t="s">
        <v>30</v>
      </c>
      <c r="AX140" s="15" t="s">
        <v>73</v>
      </c>
      <c r="AY140" s="247" t="s">
        <v>147</v>
      </c>
    </row>
    <row r="141" spans="1:65" s="13" customFormat="1" x14ac:dyDescent="0.2">
      <c r="B141" s="205"/>
      <c r="C141" s="206"/>
      <c r="D141" s="207" t="s">
        <v>157</v>
      </c>
      <c r="E141" s="208" t="s">
        <v>1</v>
      </c>
      <c r="F141" s="209" t="s">
        <v>670</v>
      </c>
      <c r="G141" s="206"/>
      <c r="H141" s="210">
        <v>50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83</v>
      </c>
      <c r="AV141" s="13" t="s">
        <v>83</v>
      </c>
      <c r="AW141" s="13" t="s">
        <v>30</v>
      </c>
      <c r="AX141" s="13" t="s">
        <v>73</v>
      </c>
      <c r="AY141" s="216" t="s">
        <v>147</v>
      </c>
    </row>
    <row r="142" spans="1:65" s="14" customFormat="1" x14ac:dyDescent="0.2">
      <c r="B142" s="217"/>
      <c r="C142" s="218"/>
      <c r="D142" s="207" t="s">
        <v>157</v>
      </c>
      <c r="E142" s="219" t="s">
        <v>1</v>
      </c>
      <c r="F142" s="220" t="s">
        <v>164</v>
      </c>
      <c r="G142" s="218"/>
      <c r="H142" s="221">
        <v>50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157</v>
      </c>
      <c r="AU142" s="227" t="s">
        <v>83</v>
      </c>
      <c r="AV142" s="14" t="s">
        <v>155</v>
      </c>
      <c r="AW142" s="14" t="s">
        <v>30</v>
      </c>
      <c r="AX142" s="14" t="s">
        <v>81</v>
      </c>
      <c r="AY142" s="227" t="s">
        <v>147</v>
      </c>
    </row>
    <row r="143" spans="1:65" s="2" customFormat="1" ht="24.2" customHeight="1" x14ac:dyDescent="0.2">
      <c r="A143" s="34"/>
      <c r="B143" s="35"/>
      <c r="C143" s="228" t="s">
        <v>190</v>
      </c>
      <c r="D143" s="228" t="s">
        <v>176</v>
      </c>
      <c r="E143" s="229" t="s">
        <v>671</v>
      </c>
      <c r="F143" s="230" t="s">
        <v>672</v>
      </c>
      <c r="G143" s="231" t="s">
        <v>193</v>
      </c>
      <c r="H143" s="232">
        <v>136</v>
      </c>
      <c r="I143" s="233"/>
      <c r="J143" s="234">
        <f>ROUND(I143*H143,2)</f>
        <v>0</v>
      </c>
      <c r="K143" s="230" t="s">
        <v>154</v>
      </c>
      <c r="L143" s="235"/>
      <c r="M143" s="236" t="s">
        <v>1</v>
      </c>
      <c r="N143" s="237" t="s">
        <v>38</v>
      </c>
      <c r="O143" s="71"/>
      <c r="P143" s="201">
        <f>O143*H143</f>
        <v>0</v>
      </c>
      <c r="Q143" s="201">
        <v>1.23E-3</v>
      </c>
      <c r="R143" s="201">
        <f>Q143*H143</f>
        <v>0.16727999999999998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180</v>
      </c>
      <c r="AT143" s="203" t="s">
        <v>176</v>
      </c>
      <c r="AU143" s="203" t="s">
        <v>83</v>
      </c>
      <c r="AY143" s="17" t="s">
        <v>147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81</v>
      </c>
      <c r="BK143" s="204">
        <f>ROUND(I143*H143,2)</f>
        <v>0</v>
      </c>
      <c r="BL143" s="17" t="s">
        <v>155</v>
      </c>
      <c r="BM143" s="203" t="s">
        <v>673</v>
      </c>
    </row>
    <row r="144" spans="1:65" s="13" customFormat="1" x14ac:dyDescent="0.2">
      <c r="B144" s="205"/>
      <c r="C144" s="206"/>
      <c r="D144" s="207" t="s">
        <v>157</v>
      </c>
      <c r="E144" s="208" t="s">
        <v>1</v>
      </c>
      <c r="F144" s="209" t="s">
        <v>674</v>
      </c>
      <c r="G144" s="206"/>
      <c r="H144" s="210">
        <v>136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83</v>
      </c>
      <c r="AV144" s="13" t="s">
        <v>83</v>
      </c>
      <c r="AW144" s="13" t="s">
        <v>30</v>
      </c>
      <c r="AX144" s="13" t="s">
        <v>73</v>
      </c>
      <c r="AY144" s="216" t="s">
        <v>147</v>
      </c>
    </row>
    <row r="145" spans="1:65" s="14" customFormat="1" x14ac:dyDescent="0.2">
      <c r="B145" s="217"/>
      <c r="C145" s="218"/>
      <c r="D145" s="207" t="s">
        <v>157</v>
      </c>
      <c r="E145" s="219" t="s">
        <v>1</v>
      </c>
      <c r="F145" s="220" t="s">
        <v>164</v>
      </c>
      <c r="G145" s="218"/>
      <c r="H145" s="221">
        <v>136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157</v>
      </c>
      <c r="AU145" s="227" t="s">
        <v>83</v>
      </c>
      <c r="AV145" s="14" t="s">
        <v>155</v>
      </c>
      <c r="AW145" s="14" t="s">
        <v>30</v>
      </c>
      <c r="AX145" s="14" t="s">
        <v>81</v>
      </c>
      <c r="AY145" s="227" t="s">
        <v>147</v>
      </c>
    </row>
    <row r="146" spans="1:65" s="2" customFormat="1" ht="21.75" customHeight="1" x14ac:dyDescent="0.2">
      <c r="A146" s="34"/>
      <c r="B146" s="35"/>
      <c r="C146" s="228" t="s">
        <v>198</v>
      </c>
      <c r="D146" s="228" t="s">
        <v>176</v>
      </c>
      <c r="E146" s="229" t="s">
        <v>203</v>
      </c>
      <c r="F146" s="230" t="s">
        <v>204</v>
      </c>
      <c r="G146" s="231" t="s">
        <v>193</v>
      </c>
      <c r="H146" s="232">
        <v>68</v>
      </c>
      <c r="I146" s="265"/>
      <c r="J146" s="234">
        <f>ROUND(I146*H146,2)</f>
        <v>0</v>
      </c>
      <c r="K146" s="230" t="s">
        <v>154</v>
      </c>
      <c r="L146" s="235"/>
      <c r="M146" s="236" t="s">
        <v>1</v>
      </c>
      <c r="N146" s="237" t="s">
        <v>38</v>
      </c>
      <c r="O146" s="71"/>
      <c r="P146" s="201">
        <f>O146*H146</f>
        <v>0</v>
      </c>
      <c r="Q146" s="201">
        <v>1.8000000000000001E-4</v>
      </c>
      <c r="R146" s="201">
        <f>Q146*H146</f>
        <v>1.2240000000000001E-2</v>
      </c>
      <c r="S146" s="201">
        <v>0</v>
      </c>
      <c r="T146" s="20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180</v>
      </c>
      <c r="AT146" s="203" t="s">
        <v>176</v>
      </c>
      <c r="AU146" s="203" t="s">
        <v>83</v>
      </c>
      <c r="AY146" s="17" t="s">
        <v>147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81</v>
      </c>
      <c r="BK146" s="204">
        <f>ROUND(I146*H146,2)</f>
        <v>0</v>
      </c>
      <c r="BL146" s="17" t="s">
        <v>155</v>
      </c>
      <c r="BM146" s="203" t="s">
        <v>675</v>
      </c>
    </row>
    <row r="147" spans="1:65" s="15" customFormat="1" x14ac:dyDescent="0.2">
      <c r="B147" s="238"/>
      <c r="C147" s="239"/>
      <c r="D147" s="207" t="s">
        <v>157</v>
      </c>
      <c r="E147" s="240" t="s">
        <v>1</v>
      </c>
      <c r="F147" s="241" t="s">
        <v>667</v>
      </c>
      <c r="G147" s="239"/>
      <c r="H147" s="240" t="s">
        <v>1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157</v>
      </c>
      <c r="AU147" s="247" t="s">
        <v>83</v>
      </c>
      <c r="AV147" s="15" t="s">
        <v>81</v>
      </c>
      <c r="AW147" s="15" t="s">
        <v>30</v>
      </c>
      <c r="AX147" s="15" t="s">
        <v>73</v>
      </c>
      <c r="AY147" s="247" t="s">
        <v>147</v>
      </c>
    </row>
    <row r="148" spans="1:65" s="13" customFormat="1" x14ac:dyDescent="0.2">
      <c r="B148" s="205"/>
      <c r="C148" s="206"/>
      <c r="D148" s="207" t="s">
        <v>157</v>
      </c>
      <c r="E148" s="208" t="s">
        <v>1</v>
      </c>
      <c r="F148" s="209" t="s">
        <v>676</v>
      </c>
      <c r="G148" s="206"/>
      <c r="H148" s="210">
        <v>68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83</v>
      </c>
      <c r="AV148" s="13" t="s">
        <v>83</v>
      </c>
      <c r="AW148" s="13" t="s">
        <v>30</v>
      </c>
      <c r="AX148" s="13" t="s">
        <v>73</v>
      </c>
      <c r="AY148" s="216" t="s">
        <v>147</v>
      </c>
    </row>
    <row r="149" spans="1:65" s="14" customFormat="1" x14ac:dyDescent="0.2">
      <c r="B149" s="217"/>
      <c r="C149" s="218"/>
      <c r="D149" s="207" t="s">
        <v>157</v>
      </c>
      <c r="E149" s="219" t="s">
        <v>1</v>
      </c>
      <c r="F149" s="220" t="s">
        <v>164</v>
      </c>
      <c r="G149" s="218"/>
      <c r="H149" s="221">
        <v>68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157</v>
      </c>
      <c r="AU149" s="227" t="s">
        <v>83</v>
      </c>
      <c r="AV149" s="14" t="s">
        <v>155</v>
      </c>
      <c r="AW149" s="14" t="s">
        <v>30</v>
      </c>
      <c r="AX149" s="14" t="s">
        <v>81</v>
      </c>
      <c r="AY149" s="227" t="s">
        <v>147</v>
      </c>
    </row>
    <row r="150" spans="1:65" s="2" customFormat="1" ht="90" customHeight="1" x14ac:dyDescent="0.2">
      <c r="A150" s="34"/>
      <c r="B150" s="35"/>
      <c r="C150" s="192" t="s">
        <v>180</v>
      </c>
      <c r="D150" s="192" t="s">
        <v>150</v>
      </c>
      <c r="E150" s="193" t="s">
        <v>677</v>
      </c>
      <c r="F150" s="194" t="s">
        <v>678</v>
      </c>
      <c r="G150" s="195" t="s">
        <v>216</v>
      </c>
      <c r="H150" s="196">
        <v>2.5000000000000001E-2</v>
      </c>
      <c r="I150" s="197"/>
      <c r="J150" s="198">
        <f>ROUND(I150*H150,2)</f>
        <v>0</v>
      </c>
      <c r="K150" s="194" t="s">
        <v>154</v>
      </c>
      <c r="L150" s="39"/>
      <c r="M150" s="199" t="s">
        <v>1</v>
      </c>
      <c r="N150" s="200" t="s">
        <v>38</v>
      </c>
      <c r="O150" s="7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155</v>
      </c>
      <c r="AT150" s="203" t="s">
        <v>150</v>
      </c>
      <c r="AU150" s="203" t="s">
        <v>83</v>
      </c>
      <c r="AY150" s="17" t="s">
        <v>147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81</v>
      </c>
      <c r="BK150" s="204">
        <f>ROUND(I150*H150,2)</f>
        <v>0</v>
      </c>
      <c r="BL150" s="17" t="s">
        <v>155</v>
      </c>
      <c r="BM150" s="203" t="s">
        <v>679</v>
      </c>
    </row>
    <row r="151" spans="1:65" s="13" customFormat="1" x14ac:dyDescent="0.2">
      <c r="B151" s="205"/>
      <c r="C151" s="206"/>
      <c r="D151" s="207" t="s">
        <v>157</v>
      </c>
      <c r="E151" s="208" t="s">
        <v>1</v>
      </c>
      <c r="F151" s="209" t="s">
        <v>665</v>
      </c>
      <c r="G151" s="206"/>
      <c r="H151" s="210">
        <v>2.5000000000000001E-2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157</v>
      </c>
      <c r="AU151" s="216" t="s">
        <v>83</v>
      </c>
      <c r="AV151" s="13" t="s">
        <v>83</v>
      </c>
      <c r="AW151" s="13" t="s">
        <v>30</v>
      </c>
      <c r="AX151" s="13" t="s">
        <v>73</v>
      </c>
      <c r="AY151" s="216" t="s">
        <v>147</v>
      </c>
    </row>
    <row r="152" spans="1:65" s="14" customFormat="1" x14ac:dyDescent="0.2">
      <c r="B152" s="217"/>
      <c r="C152" s="218"/>
      <c r="D152" s="207" t="s">
        <v>157</v>
      </c>
      <c r="E152" s="219" t="s">
        <v>1</v>
      </c>
      <c r="F152" s="220" t="s">
        <v>164</v>
      </c>
      <c r="G152" s="218"/>
      <c r="H152" s="221">
        <v>2.5000000000000001E-2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157</v>
      </c>
      <c r="AU152" s="227" t="s">
        <v>83</v>
      </c>
      <c r="AV152" s="14" t="s">
        <v>155</v>
      </c>
      <c r="AW152" s="14" t="s">
        <v>30</v>
      </c>
      <c r="AX152" s="14" t="s">
        <v>81</v>
      </c>
      <c r="AY152" s="227" t="s">
        <v>147</v>
      </c>
    </row>
    <row r="153" spans="1:65" s="2" customFormat="1" ht="134.25" customHeight="1" x14ac:dyDescent="0.2">
      <c r="A153" s="34"/>
      <c r="B153" s="35"/>
      <c r="C153" s="192" t="s">
        <v>207</v>
      </c>
      <c r="D153" s="192" t="s">
        <v>150</v>
      </c>
      <c r="E153" s="193" t="s">
        <v>214</v>
      </c>
      <c r="F153" s="194" t="s">
        <v>215</v>
      </c>
      <c r="G153" s="195" t="s">
        <v>216</v>
      </c>
      <c r="H153" s="196">
        <v>0.15</v>
      </c>
      <c r="I153" s="197"/>
      <c r="J153" s="198">
        <f>ROUND(I153*H153,2)</f>
        <v>0</v>
      </c>
      <c r="K153" s="194" t="s">
        <v>154</v>
      </c>
      <c r="L153" s="39"/>
      <c r="M153" s="199" t="s">
        <v>1</v>
      </c>
      <c r="N153" s="200" t="s">
        <v>38</v>
      </c>
      <c r="O153" s="71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155</v>
      </c>
      <c r="AT153" s="203" t="s">
        <v>150</v>
      </c>
      <c r="AU153" s="203" t="s">
        <v>83</v>
      </c>
      <c r="AY153" s="17" t="s">
        <v>147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81</v>
      </c>
      <c r="BK153" s="204">
        <f>ROUND(I153*H153,2)</f>
        <v>0</v>
      </c>
      <c r="BL153" s="17" t="s">
        <v>155</v>
      </c>
      <c r="BM153" s="203" t="s">
        <v>680</v>
      </c>
    </row>
    <row r="154" spans="1:65" s="13" customFormat="1" x14ac:dyDescent="0.2">
      <c r="B154" s="205"/>
      <c r="C154" s="206"/>
      <c r="D154" s="207" t="s">
        <v>157</v>
      </c>
      <c r="E154" s="208" t="s">
        <v>1</v>
      </c>
      <c r="F154" s="209" t="s">
        <v>681</v>
      </c>
      <c r="G154" s="206"/>
      <c r="H154" s="210">
        <v>0.15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157</v>
      </c>
      <c r="AU154" s="216" t="s">
        <v>83</v>
      </c>
      <c r="AV154" s="13" t="s">
        <v>83</v>
      </c>
      <c r="AW154" s="13" t="s">
        <v>30</v>
      </c>
      <c r="AX154" s="13" t="s">
        <v>73</v>
      </c>
      <c r="AY154" s="216" t="s">
        <v>147</v>
      </c>
    </row>
    <row r="155" spans="1:65" s="14" customFormat="1" x14ac:dyDescent="0.2">
      <c r="B155" s="217"/>
      <c r="C155" s="218"/>
      <c r="D155" s="207" t="s">
        <v>157</v>
      </c>
      <c r="E155" s="219" t="s">
        <v>1</v>
      </c>
      <c r="F155" s="220" t="s">
        <v>164</v>
      </c>
      <c r="G155" s="218"/>
      <c r="H155" s="221">
        <v>0.15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157</v>
      </c>
      <c r="AU155" s="227" t="s">
        <v>83</v>
      </c>
      <c r="AV155" s="14" t="s">
        <v>155</v>
      </c>
      <c r="AW155" s="14" t="s">
        <v>30</v>
      </c>
      <c r="AX155" s="14" t="s">
        <v>81</v>
      </c>
      <c r="AY155" s="227" t="s">
        <v>147</v>
      </c>
    </row>
    <row r="156" spans="1:65" s="2" customFormat="1" ht="114.95" customHeight="1" x14ac:dyDescent="0.2">
      <c r="A156" s="34"/>
      <c r="B156" s="35"/>
      <c r="C156" s="192" t="s">
        <v>213</v>
      </c>
      <c r="D156" s="192" t="s">
        <v>150</v>
      </c>
      <c r="E156" s="193" t="s">
        <v>682</v>
      </c>
      <c r="F156" s="194" t="s">
        <v>683</v>
      </c>
      <c r="G156" s="195" t="s">
        <v>222</v>
      </c>
      <c r="H156" s="196">
        <v>4</v>
      </c>
      <c r="I156" s="197"/>
      <c r="J156" s="198">
        <f>ROUND(I156*H156,2)</f>
        <v>0</v>
      </c>
      <c r="K156" s="194" t="s">
        <v>154</v>
      </c>
      <c r="L156" s="39"/>
      <c r="M156" s="199" t="s">
        <v>1</v>
      </c>
      <c r="N156" s="200" t="s">
        <v>38</v>
      </c>
      <c r="O156" s="7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155</v>
      </c>
      <c r="AT156" s="203" t="s">
        <v>150</v>
      </c>
      <c r="AU156" s="203" t="s">
        <v>83</v>
      </c>
      <c r="AY156" s="17" t="s">
        <v>147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81</v>
      </c>
      <c r="BK156" s="204">
        <f>ROUND(I156*H156,2)</f>
        <v>0</v>
      </c>
      <c r="BL156" s="17" t="s">
        <v>155</v>
      </c>
      <c r="BM156" s="203" t="s">
        <v>684</v>
      </c>
    </row>
    <row r="157" spans="1:65" s="13" customFormat="1" x14ac:dyDescent="0.2">
      <c r="B157" s="205"/>
      <c r="C157" s="206"/>
      <c r="D157" s="207" t="s">
        <v>157</v>
      </c>
      <c r="E157" s="208" t="s">
        <v>1</v>
      </c>
      <c r="F157" s="209" t="s">
        <v>155</v>
      </c>
      <c r="G157" s="206"/>
      <c r="H157" s="210">
        <v>4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157</v>
      </c>
      <c r="AU157" s="216" t="s">
        <v>83</v>
      </c>
      <c r="AV157" s="13" t="s">
        <v>83</v>
      </c>
      <c r="AW157" s="13" t="s">
        <v>30</v>
      </c>
      <c r="AX157" s="13" t="s">
        <v>73</v>
      </c>
      <c r="AY157" s="216" t="s">
        <v>147</v>
      </c>
    </row>
    <row r="158" spans="1:65" s="14" customFormat="1" x14ac:dyDescent="0.2">
      <c r="B158" s="217"/>
      <c r="C158" s="218"/>
      <c r="D158" s="207" t="s">
        <v>157</v>
      </c>
      <c r="E158" s="219" t="s">
        <v>1</v>
      </c>
      <c r="F158" s="220" t="s">
        <v>164</v>
      </c>
      <c r="G158" s="218"/>
      <c r="H158" s="221">
        <v>4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157</v>
      </c>
      <c r="AU158" s="227" t="s">
        <v>83</v>
      </c>
      <c r="AV158" s="14" t="s">
        <v>155</v>
      </c>
      <c r="AW158" s="14" t="s">
        <v>30</v>
      </c>
      <c r="AX158" s="14" t="s">
        <v>81</v>
      </c>
      <c r="AY158" s="227" t="s">
        <v>147</v>
      </c>
    </row>
    <row r="159" spans="1:65" s="2" customFormat="1" ht="16.5" customHeight="1" x14ac:dyDescent="0.2">
      <c r="A159" s="34"/>
      <c r="B159" s="35"/>
      <c r="C159" s="228" t="s">
        <v>219</v>
      </c>
      <c r="D159" s="228" t="s">
        <v>176</v>
      </c>
      <c r="E159" s="229" t="s">
        <v>685</v>
      </c>
      <c r="F159" s="230" t="s">
        <v>686</v>
      </c>
      <c r="G159" s="231" t="s">
        <v>185</v>
      </c>
      <c r="H159" s="232">
        <v>10.8</v>
      </c>
      <c r="I159" s="233"/>
      <c r="J159" s="234">
        <f>ROUND(I159*H159,2)</f>
        <v>0</v>
      </c>
      <c r="K159" s="230" t="s">
        <v>154</v>
      </c>
      <c r="L159" s="235"/>
      <c r="M159" s="236" t="s">
        <v>1</v>
      </c>
      <c r="N159" s="237" t="s">
        <v>38</v>
      </c>
      <c r="O159" s="7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180</v>
      </c>
      <c r="AT159" s="203" t="s">
        <v>176</v>
      </c>
      <c r="AU159" s="203" t="s">
        <v>83</v>
      </c>
      <c r="AY159" s="17" t="s">
        <v>147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81</v>
      </c>
      <c r="BK159" s="204">
        <f>ROUND(I159*H159,2)</f>
        <v>0</v>
      </c>
      <c r="BL159" s="17" t="s">
        <v>155</v>
      </c>
      <c r="BM159" s="203" t="s">
        <v>687</v>
      </c>
    </row>
    <row r="160" spans="1:65" s="13" customFormat="1" x14ac:dyDescent="0.2">
      <c r="B160" s="205"/>
      <c r="C160" s="206"/>
      <c r="D160" s="207" t="s">
        <v>157</v>
      </c>
      <c r="E160" s="208" t="s">
        <v>1</v>
      </c>
      <c r="F160" s="209" t="s">
        <v>688</v>
      </c>
      <c r="G160" s="206"/>
      <c r="H160" s="210">
        <v>10.8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83</v>
      </c>
      <c r="AV160" s="13" t="s">
        <v>83</v>
      </c>
      <c r="AW160" s="13" t="s">
        <v>30</v>
      </c>
      <c r="AX160" s="13" t="s">
        <v>73</v>
      </c>
      <c r="AY160" s="216" t="s">
        <v>147</v>
      </c>
    </row>
    <row r="161" spans="1:65" s="14" customFormat="1" x14ac:dyDescent="0.2">
      <c r="B161" s="217"/>
      <c r="C161" s="218"/>
      <c r="D161" s="207" t="s">
        <v>157</v>
      </c>
      <c r="E161" s="219" t="s">
        <v>1</v>
      </c>
      <c r="F161" s="220" t="s">
        <v>164</v>
      </c>
      <c r="G161" s="218"/>
      <c r="H161" s="221">
        <v>10.8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157</v>
      </c>
      <c r="AU161" s="227" t="s">
        <v>83</v>
      </c>
      <c r="AV161" s="14" t="s">
        <v>155</v>
      </c>
      <c r="AW161" s="14" t="s">
        <v>30</v>
      </c>
      <c r="AX161" s="14" t="s">
        <v>81</v>
      </c>
      <c r="AY161" s="227" t="s">
        <v>147</v>
      </c>
    </row>
    <row r="162" spans="1:65" s="2" customFormat="1" ht="62.65" customHeight="1" x14ac:dyDescent="0.2">
      <c r="A162" s="34"/>
      <c r="B162" s="35"/>
      <c r="C162" s="192" t="s">
        <v>225</v>
      </c>
      <c r="D162" s="192" t="s">
        <v>150</v>
      </c>
      <c r="E162" s="193" t="s">
        <v>689</v>
      </c>
      <c r="F162" s="194" t="s">
        <v>690</v>
      </c>
      <c r="G162" s="195" t="s">
        <v>185</v>
      </c>
      <c r="H162" s="196">
        <v>10.8</v>
      </c>
      <c r="I162" s="197"/>
      <c r="J162" s="198">
        <f>ROUND(I162*H162,2)</f>
        <v>0</v>
      </c>
      <c r="K162" s="194" t="s">
        <v>154</v>
      </c>
      <c r="L162" s="39"/>
      <c r="M162" s="199" t="s">
        <v>1</v>
      </c>
      <c r="N162" s="200" t="s">
        <v>38</v>
      </c>
      <c r="O162" s="7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155</v>
      </c>
      <c r="AT162" s="203" t="s">
        <v>150</v>
      </c>
      <c r="AU162" s="203" t="s">
        <v>83</v>
      </c>
      <c r="AY162" s="17" t="s">
        <v>147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81</v>
      </c>
      <c r="BK162" s="204">
        <f>ROUND(I162*H162,2)</f>
        <v>0</v>
      </c>
      <c r="BL162" s="17" t="s">
        <v>155</v>
      </c>
      <c r="BM162" s="203" t="s">
        <v>691</v>
      </c>
    </row>
    <row r="163" spans="1:65" s="13" customFormat="1" x14ac:dyDescent="0.2">
      <c r="B163" s="205"/>
      <c r="C163" s="206"/>
      <c r="D163" s="207" t="s">
        <v>157</v>
      </c>
      <c r="E163" s="208" t="s">
        <v>1</v>
      </c>
      <c r="F163" s="209" t="s">
        <v>688</v>
      </c>
      <c r="G163" s="206"/>
      <c r="H163" s="210">
        <v>10.8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157</v>
      </c>
      <c r="AU163" s="216" t="s">
        <v>83</v>
      </c>
      <c r="AV163" s="13" t="s">
        <v>83</v>
      </c>
      <c r="AW163" s="13" t="s">
        <v>30</v>
      </c>
      <c r="AX163" s="13" t="s">
        <v>73</v>
      </c>
      <c r="AY163" s="216" t="s">
        <v>147</v>
      </c>
    </row>
    <row r="164" spans="1:65" s="14" customFormat="1" x14ac:dyDescent="0.2">
      <c r="B164" s="217"/>
      <c r="C164" s="218"/>
      <c r="D164" s="207" t="s">
        <v>157</v>
      </c>
      <c r="E164" s="219" t="s">
        <v>1</v>
      </c>
      <c r="F164" s="220" t="s">
        <v>164</v>
      </c>
      <c r="G164" s="218"/>
      <c r="H164" s="221">
        <v>10.8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157</v>
      </c>
      <c r="AU164" s="227" t="s">
        <v>83</v>
      </c>
      <c r="AV164" s="14" t="s">
        <v>155</v>
      </c>
      <c r="AW164" s="14" t="s">
        <v>30</v>
      </c>
      <c r="AX164" s="14" t="s">
        <v>81</v>
      </c>
      <c r="AY164" s="227" t="s">
        <v>147</v>
      </c>
    </row>
    <row r="165" spans="1:65" s="2" customFormat="1" ht="49.15" customHeight="1" x14ac:dyDescent="0.2">
      <c r="A165" s="34"/>
      <c r="B165" s="35"/>
      <c r="C165" s="192" t="s">
        <v>230</v>
      </c>
      <c r="D165" s="192" t="s">
        <v>150</v>
      </c>
      <c r="E165" s="193" t="s">
        <v>692</v>
      </c>
      <c r="F165" s="194" t="s">
        <v>693</v>
      </c>
      <c r="G165" s="195" t="s">
        <v>185</v>
      </c>
      <c r="H165" s="196">
        <v>22</v>
      </c>
      <c r="I165" s="197"/>
      <c r="J165" s="198">
        <f>ROUND(I165*H165,2)</f>
        <v>0</v>
      </c>
      <c r="K165" s="194" t="s">
        <v>154</v>
      </c>
      <c r="L165" s="39"/>
      <c r="M165" s="199" t="s">
        <v>1</v>
      </c>
      <c r="N165" s="200" t="s">
        <v>38</v>
      </c>
      <c r="O165" s="71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155</v>
      </c>
      <c r="AT165" s="203" t="s">
        <v>150</v>
      </c>
      <c r="AU165" s="203" t="s">
        <v>83</v>
      </c>
      <c r="AY165" s="17" t="s">
        <v>147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81</v>
      </c>
      <c r="BK165" s="204">
        <f>ROUND(I165*H165,2)</f>
        <v>0</v>
      </c>
      <c r="BL165" s="17" t="s">
        <v>155</v>
      </c>
      <c r="BM165" s="203" t="s">
        <v>694</v>
      </c>
    </row>
    <row r="166" spans="1:65" s="13" customFormat="1" x14ac:dyDescent="0.2">
      <c r="B166" s="205"/>
      <c r="C166" s="206"/>
      <c r="D166" s="207" t="s">
        <v>157</v>
      </c>
      <c r="E166" s="208" t="s">
        <v>1</v>
      </c>
      <c r="F166" s="209" t="s">
        <v>695</v>
      </c>
      <c r="G166" s="206"/>
      <c r="H166" s="210">
        <v>22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83</v>
      </c>
      <c r="AV166" s="13" t="s">
        <v>83</v>
      </c>
      <c r="AW166" s="13" t="s">
        <v>30</v>
      </c>
      <c r="AX166" s="13" t="s">
        <v>73</v>
      </c>
      <c r="AY166" s="216" t="s">
        <v>147</v>
      </c>
    </row>
    <row r="167" spans="1:65" s="14" customFormat="1" x14ac:dyDescent="0.2">
      <c r="B167" s="217"/>
      <c r="C167" s="218"/>
      <c r="D167" s="207" t="s">
        <v>157</v>
      </c>
      <c r="E167" s="219" t="s">
        <v>1</v>
      </c>
      <c r="F167" s="220" t="s">
        <v>164</v>
      </c>
      <c r="G167" s="218"/>
      <c r="H167" s="221">
        <v>22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157</v>
      </c>
      <c r="AU167" s="227" t="s">
        <v>83</v>
      </c>
      <c r="AV167" s="14" t="s">
        <v>155</v>
      </c>
      <c r="AW167" s="14" t="s">
        <v>30</v>
      </c>
      <c r="AX167" s="14" t="s">
        <v>81</v>
      </c>
      <c r="AY167" s="227" t="s">
        <v>147</v>
      </c>
    </row>
    <row r="168" spans="1:65" s="2" customFormat="1" ht="37.9" customHeight="1" x14ac:dyDescent="0.2">
      <c r="A168" s="34"/>
      <c r="B168" s="35"/>
      <c r="C168" s="192" t="s">
        <v>244</v>
      </c>
      <c r="D168" s="192" t="s">
        <v>150</v>
      </c>
      <c r="E168" s="193" t="s">
        <v>696</v>
      </c>
      <c r="F168" s="194" t="s">
        <v>697</v>
      </c>
      <c r="G168" s="195" t="s">
        <v>185</v>
      </c>
      <c r="H168" s="196">
        <v>60</v>
      </c>
      <c r="I168" s="197"/>
      <c r="J168" s="198">
        <f>ROUND(I168*H168,2)</f>
        <v>0</v>
      </c>
      <c r="K168" s="194" t="s">
        <v>154</v>
      </c>
      <c r="L168" s="39"/>
      <c r="M168" s="199" t="s">
        <v>1</v>
      </c>
      <c r="N168" s="200" t="s">
        <v>38</v>
      </c>
      <c r="O168" s="7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155</v>
      </c>
      <c r="AT168" s="203" t="s">
        <v>150</v>
      </c>
      <c r="AU168" s="203" t="s">
        <v>83</v>
      </c>
      <c r="AY168" s="17" t="s">
        <v>147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81</v>
      </c>
      <c r="BK168" s="204">
        <f>ROUND(I168*H168,2)</f>
        <v>0</v>
      </c>
      <c r="BL168" s="17" t="s">
        <v>155</v>
      </c>
      <c r="BM168" s="203" t="s">
        <v>698</v>
      </c>
    </row>
    <row r="169" spans="1:65" s="13" customFormat="1" x14ac:dyDescent="0.2">
      <c r="B169" s="205"/>
      <c r="C169" s="206"/>
      <c r="D169" s="207" t="s">
        <v>157</v>
      </c>
      <c r="E169" s="208" t="s">
        <v>1</v>
      </c>
      <c r="F169" s="209" t="s">
        <v>699</v>
      </c>
      <c r="G169" s="206"/>
      <c r="H169" s="210">
        <v>60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157</v>
      </c>
      <c r="AU169" s="216" t="s">
        <v>83</v>
      </c>
      <c r="AV169" s="13" t="s">
        <v>83</v>
      </c>
      <c r="AW169" s="13" t="s">
        <v>30</v>
      </c>
      <c r="AX169" s="13" t="s">
        <v>73</v>
      </c>
      <c r="AY169" s="216" t="s">
        <v>147</v>
      </c>
    </row>
    <row r="170" spans="1:65" s="14" customFormat="1" x14ac:dyDescent="0.2">
      <c r="B170" s="217"/>
      <c r="C170" s="218"/>
      <c r="D170" s="207" t="s">
        <v>157</v>
      </c>
      <c r="E170" s="219" t="s">
        <v>1</v>
      </c>
      <c r="F170" s="220" t="s">
        <v>164</v>
      </c>
      <c r="G170" s="218"/>
      <c r="H170" s="221">
        <v>60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157</v>
      </c>
      <c r="AU170" s="227" t="s">
        <v>83</v>
      </c>
      <c r="AV170" s="14" t="s">
        <v>155</v>
      </c>
      <c r="AW170" s="14" t="s">
        <v>30</v>
      </c>
      <c r="AX170" s="14" t="s">
        <v>81</v>
      </c>
      <c r="AY170" s="227" t="s">
        <v>147</v>
      </c>
    </row>
    <row r="171" spans="1:65" s="2" customFormat="1" ht="55.5" customHeight="1" x14ac:dyDescent="0.2">
      <c r="A171" s="34"/>
      <c r="B171" s="35"/>
      <c r="C171" s="192" t="s">
        <v>8</v>
      </c>
      <c r="D171" s="192" t="s">
        <v>150</v>
      </c>
      <c r="E171" s="193" t="s">
        <v>700</v>
      </c>
      <c r="F171" s="194" t="s">
        <v>701</v>
      </c>
      <c r="G171" s="195" t="s">
        <v>153</v>
      </c>
      <c r="H171" s="196">
        <v>81</v>
      </c>
      <c r="I171" s="197"/>
      <c r="J171" s="198">
        <f>ROUND(I171*H171,2)</f>
        <v>0</v>
      </c>
      <c r="K171" s="194" t="s">
        <v>154</v>
      </c>
      <c r="L171" s="39"/>
      <c r="M171" s="199" t="s">
        <v>1</v>
      </c>
      <c r="N171" s="200" t="s">
        <v>38</v>
      </c>
      <c r="O171" s="71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155</v>
      </c>
      <c r="AT171" s="203" t="s">
        <v>150</v>
      </c>
      <c r="AU171" s="203" t="s">
        <v>83</v>
      </c>
      <c r="AY171" s="17" t="s">
        <v>147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81</v>
      </c>
      <c r="BK171" s="204">
        <f>ROUND(I171*H171,2)</f>
        <v>0</v>
      </c>
      <c r="BL171" s="17" t="s">
        <v>155</v>
      </c>
      <c r="BM171" s="203" t="s">
        <v>702</v>
      </c>
    </row>
    <row r="172" spans="1:65" s="13" customFormat="1" x14ac:dyDescent="0.2">
      <c r="B172" s="205"/>
      <c r="C172" s="206"/>
      <c r="D172" s="207" t="s">
        <v>157</v>
      </c>
      <c r="E172" s="208" t="s">
        <v>1</v>
      </c>
      <c r="F172" s="209" t="s">
        <v>703</v>
      </c>
      <c r="G172" s="206"/>
      <c r="H172" s="210">
        <v>81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83</v>
      </c>
      <c r="AV172" s="13" t="s">
        <v>83</v>
      </c>
      <c r="AW172" s="13" t="s">
        <v>30</v>
      </c>
      <c r="AX172" s="13" t="s">
        <v>73</v>
      </c>
      <c r="AY172" s="216" t="s">
        <v>147</v>
      </c>
    </row>
    <row r="173" spans="1:65" s="14" customFormat="1" x14ac:dyDescent="0.2">
      <c r="B173" s="217"/>
      <c r="C173" s="218"/>
      <c r="D173" s="207" t="s">
        <v>157</v>
      </c>
      <c r="E173" s="219" t="s">
        <v>1</v>
      </c>
      <c r="F173" s="220" t="s">
        <v>164</v>
      </c>
      <c r="G173" s="218"/>
      <c r="H173" s="221">
        <v>81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157</v>
      </c>
      <c r="AU173" s="227" t="s">
        <v>83</v>
      </c>
      <c r="AV173" s="14" t="s">
        <v>155</v>
      </c>
      <c r="AW173" s="14" t="s">
        <v>30</v>
      </c>
      <c r="AX173" s="14" t="s">
        <v>81</v>
      </c>
      <c r="AY173" s="227" t="s">
        <v>147</v>
      </c>
    </row>
    <row r="174" spans="1:65" s="2" customFormat="1" ht="21.75" customHeight="1" x14ac:dyDescent="0.2">
      <c r="A174" s="34"/>
      <c r="B174" s="35"/>
      <c r="C174" s="228" t="s">
        <v>255</v>
      </c>
      <c r="D174" s="228" t="s">
        <v>176</v>
      </c>
      <c r="E174" s="229" t="s">
        <v>704</v>
      </c>
      <c r="F174" s="230" t="s">
        <v>705</v>
      </c>
      <c r="G174" s="231" t="s">
        <v>179</v>
      </c>
      <c r="H174" s="232">
        <v>18.63</v>
      </c>
      <c r="I174" s="233"/>
      <c r="J174" s="234">
        <f>ROUND(I174*H174,2)</f>
        <v>0</v>
      </c>
      <c r="K174" s="230" t="s">
        <v>154</v>
      </c>
      <c r="L174" s="235"/>
      <c r="M174" s="236" t="s">
        <v>1</v>
      </c>
      <c r="N174" s="237" t="s">
        <v>38</v>
      </c>
      <c r="O174" s="71"/>
      <c r="P174" s="201">
        <f>O174*H174</f>
        <v>0</v>
      </c>
      <c r="Q174" s="201">
        <v>1</v>
      </c>
      <c r="R174" s="201">
        <f>Q174*H174</f>
        <v>18.63</v>
      </c>
      <c r="S174" s="201">
        <v>0</v>
      </c>
      <c r="T174" s="20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180</v>
      </c>
      <c r="AT174" s="203" t="s">
        <v>176</v>
      </c>
      <c r="AU174" s="203" t="s">
        <v>83</v>
      </c>
      <c r="AY174" s="17" t="s">
        <v>147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81</v>
      </c>
      <c r="BK174" s="204">
        <f>ROUND(I174*H174,2)</f>
        <v>0</v>
      </c>
      <c r="BL174" s="17" t="s">
        <v>155</v>
      </c>
      <c r="BM174" s="203" t="s">
        <v>706</v>
      </c>
    </row>
    <row r="175" spans="1:65" s="13" customFormat="1" x14ac:dyDescent="0.2">
      <c r="B175" s="205"/>
      <c r="C175" s="206"/>
      <c r="D175" s="207" t="s">
        <v>157</v>
      </c>
      <c r="E175" s="208" t="s">
        <v>1</v>
      </c>
      <c r="F175" s="209" t="s">
        <v>707</v>
      </c>
      <c r="G175" s="206"/>
      <c r="H175" s="210">
        <v>18.63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83</v>
      </c>
      <c r="AV175" s="13" t="s">
        <v>83</v>
      </c>
      <c r="AW175" s="13" t="s">
        <v>30</v>
      </c>
      <c r="AX175" s="13" t="s">
        <v>73</v>
      </c>
      <c r="AY175" s="216" t="s">
        <v>147</v>
      </c>
    </row>
    <row r="176" spans="1:65" s="14" customFormat="1" x14ac:dyDescent="0.2">
      <c r="B176" s="217"/>
      <c r="C176" s="218"/>
      <c r="D176" s="207" t="s">
        <v>157</v>
      </c>
      <c r="E176" s="219" t="s">
        <v>1</v>
      </c>
      <c r="F176" s="220" t="s">
        <v>164</v>
      </c>
      <c r="G176" s="218"/>
      <c r="H176" s="221">
        <v>18.63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157</v>
      </c>
      <c r="AU176" s="227" t="s">
        <v>83</v>
      </c>
      <c r="AV176" s="14" t="s">
        <v>155</v>
      </c>
      <c r="AW176" s="14" t="s">
        <v>30</v>
      </c>
      <c r="AX176" s="14" t="s">
        <v>81</v>
      </c>
      <c r="AY176" s="227" t="s">
        <v>147</v>
      </c>
    </row>
    <row r="177" spans="1:65" s="2" customFormat="1" ht="24.2" customHeight="1" x14ac:dyDescent="0.2">
      <c r="A177" s="34"/>
      <c r="B177" s="35"/>
      <c r="C177" s="228" t="s">
        <v>378</v>
      </c>
      <c r="D177" s="228" t="s">
        <v>176</v>
      </c>
      <c r="E177" s="229" t="s">
        <v>529</v>
      </c>
      <c r="F177" s="230" t="s">
        <v>530</v>
      </c>
      <c r="G177" s="231" t="s">
        <v>179</v>
      </c>
      <c r="H177" s="232">
        <v>6.21</v>
      </c>
      <c r="I177" s="233"/>
      <c r="J177" s="234">
        <f>ROUND(I177*H177,2)</f>
        <v>0</v>
      </c>
      <c r="K177" s="230" t="s">
        <v>154</v>
      </c>
      <c r="L177" s="235"/>
      <c r="M177" s="236" t="s">
        <v>1</v>
      </c>
      <c r="N177" s="237" t="s">
        <v>38</v>
      </c>
      <c r="O177" s="71"/>
      <c r="P177" s="201">
        <f>O177*H177</f>
        <v>0</v>
      </c>
      <c r="Q177" s="201">
        <v>1</v>
      </c>
      <c r="R177" s="201">
        <f>Q177*H177</f>
        <v>6.21</v>
      </c>
      <c r="S177" s="201">
        <v>0</v>
      </c>
      <c r="T177" s="20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180</v>
      </c>
      <c r="AT177" s="203" t="s">
        <v>176</v>
      </c>
      <c r="AU177" s="203" t="s">
        <v>83</v>
      </c>
      <c r="AY177" s="17" t="s">
        <v>147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7" t="s">
        <v>81</v>
      </c>
      <c r="BK177" s="204">
        <f>ROUND(I177*H177,2)</f>
        <v>0</v>
      </c>
      <c r="BL177" s="17" t="s">
        <v>155</v>
      </c>
      <c r="BM177" s="203" t="s">
        <v>708</v>
      </c>
    </row>
    <row r="178" spans="1:65" s="13" customFormat="1" x14ac:dyDescent="0.2">
      <c r="B178" s="205"/>
      <c r="C178" s="206"/>
      <c r="D178" s="207" t="s">
        <v>157</v>
      </c>
      <c r="E178" s="208" t="s">
        <v>1</v>
      </c>
      <c r="F178" s="209" t="s">
        <v>709</v>
      </c>
      <c r="G178" s="206"/>
      <c r="H178" s="210">
        <v>6.21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157</v>
      </c>
      <c r="AU178" s="216" t="s">
        <v>83</v>
      </c>
      <c r="AV178" s="13" t="s">
        <v>83</v>
      </c>
      <c r="AW178" s="13" t="s">
        <v>30</v>
      </c>
      <c r="AX178" s="13" t="s">
        <v>73</v>
      </c>
      <c r="AY178" s="216" t="s">
        <v>147</v>
      </c>
    </row>
    <row r="179" spans="1:65" s="14" customFormat="1" x14ac:dyDescent="0.2">
      <c r="B179" s="217"/>
      <c r="C179" s="218"/>
      <c r="D179" s="207" t="s">
        <v>157</v>
      </c>
      <c r="E179" s="219" t="s">
        <v>1</v>
      </c>
      <c r="F179" s="220" t="s">
        <v>164</v>
      </c>
      <c r="G179" s="218"/>
      <c r="H179" s="221">
        <v>6.21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157</v>
      </c>
      <c r="AU179" s="227" t="s">
        <v>83</v>
      </c>
      <c r="AV179" s="14" t="s">
        <v>155</v>
      </c>
      <c r="AW179" s="14" t="s">
        <v>30</v>
      </c>
      <c r="AX179" s="14" t="s">
        <v>81</v>
      </c>
      <c r="AY179" s="227" t="s">
        <v>147</v>
      </c>
    </row>
    <row r="180" spans="1:65" s="2" customFormat="1" ht="78" customHeight="1" x14ac:dyDescent="0.2">
      <c r="A180" s="34"/>
      <c r="B180" s="35"/>
      <c r="C180" s="192" t="s">
        <v>383</v>
      </c>
      <c r="D180" s="192" t="s">
        <v>150</v>
      </c>
      <c r="E180" s="193" t="s">
        <v>710</v>
      </c>
      <c r="F180" s="194" t="s">
        <v>711</v>
      </c>
      <c r="G180" s="195" t="s">
        <v>153</v>
      </c>
      <c r="H180" s="196">
        <v>54</v>
      </c>
      <c r="I180" s="197"/>
      <c r="J180" s="198">
        <f>ROUND(I180*H180,2)</f>
        <v>0</v>
      </c>
      <c r="K180" s="194" t="s">
        <v>154</v>
      </c>
      <c r="L180" s="39"/>
      <c r="M180" s="199" t="s">
        <v>1</v>
      </c>
      <c r="N180" s="200" t="s">
        <v>38</v>
      </c>
      <c r="O180" s="71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155</v>
      </c>
      <c r="AT180" s="203" t="s">
        <v>150</v>
      </c>
      <c r="AU180" s="203" t="s">
        <v>83</v>
      </c>
      <c r="AY180" s="17" t="s">
        <v>147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81</v>
      </c>
      <c r="BK180" s="204">
        <f>ROUND(I180*H180,2)</f>
        <v>0</v>
      </c>
      <c r="BL180" s="17" t="s">
        <v>155</v>
      </c>
      <c r="BM180" s="203" t="s">
        <v>712</v>
      </c>
    </row>
    <row r="181" spans="1:65" s="13" customFormat="1" x14ac:dyDescent="0.2">
      <c r="B181" s="205"/>
      <c r="C181" s="206"/>
      <c r="D181" s="207" t="s">
        <v>157</v>
      </c>
      <c r="E181" s="208" t="s">
        <v>1</v>
      </c>
      <c r="F181" s="209" t="s">
        <v>713</v>
      </c>
      <c r="G181" s="206"/>
      <c r="H181" s="210">
        <v>54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157</v>
      </c>
      <c r="AU181" s="216" t="s">
        <v>83</v>
      </c>
      <c r="AV181" s="13" t="s">
        <v>83</v>
      </c>
      <c r="AW181" s="13" t="s">
        <v>30</v>
      </c>
      <c r="AX181" s="13" t="s">
        <v>73</v>
      </c>
      <c r="AY181" s="216" t="s">
        <v>147</v>
      </c>
    </row>
    <row r="182" spans="1:65" s="14" customFormat="1" x14ac:dyDescent="0.2">
      <c r="B182" s="217"/>
      <c r="C182" s="218"/>
      <c r="D182" s="207" t="s">
        <v>157</v>
      </c>
      <c r="E182" s="219" t="s">
        <v>1</v>
      </c>
      <c r="F182" s="220" t="s">
        <v>164</v>
      </c>
      <c r="G182" s="218"/>
      <c r="H182" s="221">
        <v>54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157</v>
      </c>
      <c r="AU182" s="227" t="s">
        <v>83</v>
      </c>
      <c r="AV182" s="14" t="s">
        <v>155</v>
      </c>
      <c r="AW182" s="14" t="s">
        <v>30</v>
      </c>
      <c r="AX182" s="14" t="s">
        <v>81</v>
      </c>
      <c r="AY182" s="227" t="s">
        <v>147</v>
      </c>
    </row>
    <row r="183" spans="1:65" s="2" customFormat="1" ht="55.5" customHeight="1" x14ac:dyDescent="0.2">
      <c r="A183" s="34"/>
      <c r="B183" s="35"/>
      <c r="C183" s="192" t="s">
        <v>266</v>
      </c>
      <c r="D183" s="192" t="s">
        <v>150</v>
      </c>
      <c r="E183" s="193" t="s">
        <v>714</v>
      </c>
      <c r="F183" s="194" t="s">
        <v>715</v>
      </c>
      <c r="G183" s="195" t="s">
        <v>168</v>
      </c>
      <c r="H183" s="196">
        <v>4.5</v>
      </c>
      <c r="I183" s="197"/>
      <c r="J183" s="198">
        <f>ROUND(I183*H183,2)</f>
        <v>0</v>
      </c>
      <c r="K183" s="194" t="s">
        <v>154</v>
      </c>
      <c r="L183" s="39"/>
      <c r="M183" s="199" t="s">
        <v>1</v>
      </c>
      <c r="N183" s="200" t="s">
        <v>38</v>
      </c>
      <c r="O183" s="71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155</v>
      </c>
      <c r="AT183" s="203" t="s">
        <v>150</v>
      </c>
      <c r="AU183" s="203" t="s">
        <v>83</v>
      </c>
      <c r="AY183" s="17" t="s">
        <v>147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81</v>
      </c>
      <c r="BK183" s="204">
        <f>ROUND(I183*H183,2)</f>
        <v>0</v>
      </c>
      <c r="BL183" s="17" t="s">
        <v>155</v>
      </c>
      <c r="BM183" s="203" t="s">
        <v>716</v>
      </c>
    </row>
    <row r="184" spans="1:65" s="13" customFormat="1" x14ac:dyDescent="0.2">
      <c r="B184" s="205"/>
      <c r="C184" s="206"/>
      <c r="D184" s="207" t="s">
        <v>157</v>
      </c>
      <c r="E184" s="208" t="s">
        <v>1</v>
      </c>
      <c r="F184" s="209" t="s">
        <v>717</v>
      </c>
      <c r="G184" s="206"/>
      <c r="H184" s="210">
        <v>4.5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157</v>
      </c>
      <c r="AU184" s="216" t="s">
        <v>83</v>
      </c>
      <c r="AV184" s="13" t="s">
        <v>83</v>
      </c>
      <c r="AW184" s="13" t="s">
        <v>30</v>
      </c>
      <c r="AX184" s="13" t="s">
        <v>73</v>
      </c>
      <c r="AY184" s="216" t="s">
        <v>147</v>
      </c>
    </row>
    <row r="185" spans="1:65" s="14" customFormat="1" x14ac:dyDescent="0.2">
      <c r="B185" s="217"/>
      <c r="C185" s="218"/>
      <c r="D185" s="207" t="s">
        <v>157</v>
      </c>
      <c r="E185" s="219" t="s">
        <v>1</v>
      </c>
      <c r="F185" s="220" t="s">
        <v>164</v>
      </c>
      <c r="G185" s="218"/>
      <c r="H185" s="221">
        <v>4.5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157</v>
      </c>
      <c r="AU185" s="227" t="s">
        <v>83</v>
      </c>
      <c r="AV185" s="14" t="s">
        <v>155</v>
      </c>
      <c r="AW185" s="14" t="s">
        <v>30</v>
      </c>
      <c r="AX185" s="14" t="s">
        <v>81</v>
      </c>
      <c r="AY185" s="227" t="s">
        <v>147</v>
      </c>
    </row>
    <row r="186" spans="1:65" s="2" customFormat="1" ht="21.75" customHeight="1" x14ac:dyDescent="0.2">
      <c r="A186" s="34"/>
      <c r="B186" s="35"/>
      <c r="C186" s="228" t="s">
        <v>165</v>
      </c>
      <c r="D186" s="228" t="s">
        <v>176</v>
      </c>
      <c r="E186" s="229" t="s">
        <v>718</v>
      </c>
      <c r="F186" s="230" t="s">
        <v>719</v>
      </c>
      <c r="G186" s="231" t="s">
        <v>168</v>
      </c>
      <c r="H186" s="232">
        <v>2.12</v>
      </c>
      <c r="I186" s="233"/>
      <c r="J186" s="234">
        <f>ROUND(I186*H186,2)</f>
        <v>0</v>
      </c>
      <c r="K186" s="230" t="s">
        <v>154</v>
      </c>
      <c r="L186" s="235"/>
      <c r="M186" s="236" t="s">
        <v>1</v>
      </c>
      <c r="N186" s="237" t="s">
        <v>38</v>
      </c>
      <c r="O186" s="71"/>
      <c r="P186" s="201">
        <f>O186*H186</f>
        <v>0</v>
      </c>
      <c r="Q186" s="201">
        <v>2.234</v>
      </c>
      <c r="R186" s="201">
        <f>Q186*H186</f>
        <v>4.7360800000000003</v>
      </c>
      <c r="S186" s="201">
        <v>0</v>
      </c>
      <c r="T186" s="20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180</v>
      </c>
      <c r="AT186" s="203" t="s">
        <v>176</v>
      </c>
      <c r="AU186" s="203" t="s">
        <v>83</v>
      </c>
      <c r="AY186" s="17" t="s">
        <v>147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81</v>
      </c>
      <c r="BK186" s="204">
        <f>ROUND(I186*H186,2)</f>
        <v>0</v>
      </c>
      <c r="BL186" s="17" t="s">
        <v>155</v>
      </c>
      <c r="BM186" s="203" t="s">
        <v>720</v>
      </c>
    </row>
    <row r="187" spans="1:65" s="13" customFormat="1" x14ac:dyDescent="0.2">
      <c r="B187" s="205"/>
      <c r="C187" s="206"/>
      <c r="D187" s="207" t="s">
        <v>157</v>
      </c>
      <c r="E187" s="208" t="s">
        <v>1</v>
      </c>
      <c r="F187" s="209" t="s">
        <v>721</v>
      </c>
      <c r="G187" s="206"/>
      <c r="H187" s="210">
        <v>1.62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157</v>
      </c>
      <c r="AU187" s="216" t="s">
        <v>83</v>
      </c>
      <c r="AV187" s="13" t="s">
        <v>83</v>
      </c>
      <c r="AW187" s="13" t="s">
        <v>30</v>
      </c>
      <c r="AX187" s="13" t="s">
        <v>73</v>
      </c>
      <c r="AY187" s="216" t="s">
        <v>147</v>
      </c>
    </row>
    <row r="188" spans="1:65" s="13" customFormat="1" x14ac:dyDescent="0.2">
      <c r="B188" s="205"/>
      <c r="C188" s="206"/>
      <c r="D188" s="207" t="s">
        <v>157</v>
      </c>
      <c r="E188" s="208" t="s">
        <v>1</v>
      </c>
      <c r="F188" s="209" t="s">
        <v>722</v>
      </c>
      <c r="G188" s="206"/>
      <c r="H188" s="210">
        <v>0.5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157</v>
      </c>
      <c r="AU188" s="216" t="s">
        <v>83</v>
      </c>
      <c r="AV188" s="13" t="s">
        <v>83</v>
      </c>
      <c r="AW188" s="13" t="s">
        <v>30</v>
      </c>
      <c r="AX188" s="13" t="s">
        <v>73</v>
      </c>
      <c r="AY188" s="216" t="s">
        <v>147</v>
      </c>
    </row>
    <row r="189" spans="1:65" s="14" customFormat="1" x14ac:dyDescent="0.2">
      <c r="B189" s="217"/>
      <c r="C189" s="218"/>
      <c r="D189" s="207" t="s">
        <v>157</v>
      </c>
      <c r="E189" s="219" t="s">
        <v>1</v>
      </c>
      <c r="F189" s="220" t="s">
        <v>164</v>
      </c>
      <c r="G189" s="218"/>
      <c r="H189" s="221">
        <v>2.12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157</v>
      </c>
      <c r="AU189" s="227" t="s">
        <v>83</v>
      </c>
      <c r="AV189" s="14" t="s">
        <v>155</v>
      </c>
      <c r="AW189" s="14" t="s">
        <v>30</v>
      </c>
      <c r="AX189" s="14" t="s">
        <v>81</v>
      </c>
      <c r="AY189" s="227" t="s">
        <v>147</v>
      </c>
    </row>
    <row r="190" spans="1:65" s="12" customFormat="1" ht="25.9" customHeight="1" x14ac:dyDescent="0.2">
      <c r="B190" s="176"/>
      <c r="C190" s="177"/>
      <c r="D190" s="178" t="s">
        <v>72</v>
      </c>
      <c r="E190" s="179" t="s">
        <v>253</v>
      </c>
      <c r="F190" s="179" t="s">
        <v>254</v>
      </c>
      <c r="G190" s="177"/>
      <c r="H190" s="177"/>
      <c r="I190" s="180"/>
      <c r="J190" s="181">
        <f>BK190</f>
        <v>0</v>
      </c>
      <c r="K190" s="177"/>
      <c r="L190" s="182"/>
      <c r="M190" s="183"/>
      <c r="N190" s="184"/>
      <c r="O190" s="184"/>
      <c r="P190" s="185">
        <f>SUM(P191:P216)</f>
        <v>0</v>
      </c>
      <c r="Q190" s="184"/>
      <c r="R190" s="185">
        <f>SUM(R191:R216)</f>
        <v>0</v>
      </c>
      <c r="S190" s="184"/>
      <c r="T190" s="186">
        <f>SUM(T191:T216)</f>
        <v>0</v>
      </c>
      <c r="AR190" s="187" t="s">
        <v>155</v>
      </c>
      <c r="AT190" s="188" t="s">
        <v>72</v>
      </c>
      <c r="AU190" s="188" t="s">
        <v>73</v>
      </c>
      <c r="AY190" s="187" t="s">
        <v>147</v>
      </c>
      <c r="BK190" s="189">
        <f>SUM(BK191:BK216)</f>
        <v>0</v>
      </c>
    </row>
    <row r="191" spans="1:65" s="2" customFormat="1" ht="78" customHeight="1" x14ac:dyDescent="0.2">
      <c r="A191" s="34"/>
      <c r="B191" s="35"/>
      <c r="C191" s="192" t="s">
        <v>7</v>
      </c>
      <c r="D191" s="192" t="s">
        <v>150</v>
      </c>
      <c r="E191" s="193" t="s">
        <v>391</v>
      </c>
      <c r="F191" s="194" t="s">
        <v>392</v>
      </c>
      <c r="G191" s="195" t="s">
        <v>193</v>
      </c>
      <c r="H191" s="196">
        <v>1</v>
      </c>
      <c r="I191" s="197"/>
      <c r="J191" s="198">
        <f>ROUND(I191*H191,2)</f>
        <v>0</v>
      </c>
      <c r="K191" s="194" t="s">
        <v>154</v>
      </c>
      <c r="L191" s="39"/>
      <c r="M191" s="199" t="s">
        <v>1</v>
      </c>
      <c r="N191" s="200" t="s">
        <v>38</v>
      </c>
      <c r="O191" s="71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3" t="s">
        <v>155</v>
      </c>
      <c r="AT191" s="203" t="s">
        <v>150</v>
      </c>
      <c r="AU191" s="203" t="s">
        <v>81</v>
      </c>
      <c r="AY191" s="17" t="s">
        <v>147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7" t="s">
        <v>81</v>
      </c>
      <c r="BK191" s="204">
        <f>ROUND(I191*H191,2)</f>
        <v>0</v>
      </c>
      <c r="BL191" s="17" t="s">
        <v>155</v>
      </c>
      <c r="BM191" s="203" t="s">
        <v>723</v>
      </c>
    </row>
    <row r="192" spans="1:65" s="13" customFormat="1" x14ac:dyDescent="0.2">
      <c r="B192" s="205"/>
      <c r="C192" s="206"/>
      <c r="D192" s="207" t="s">
        <v>157</v>
      </c>
      <c r="E192" s="208" t="s">
        <v>1</v>
      </c>
      <c r="F192" s="209" t="s">
        <v>81</v>
      </c>
      <c r="G192" s="206"/>
      <c r="H192" s="210">
        <v>1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157</v>
      </c>
      <c r="AU192" s="216" t="s">
        <v>81</v>
      </c>
      <c r="AV192" s="13" t="s">
        <v>83</v>
      </c>
      <c r="AW192" s="13" t="s">
        <v>30</v>
      </c>
      <c r="AX192" s="13" t="s">
        <v>73</v>
      </c>
      <c r="AY192" s="216" t="s">
        <v>147</v>
      </c>
    </row>
    <row r="193" spans="1:65" s="14" customFormat="1" x14ac:dyDescent="0.2">
      <c r="B193" s="217"/>
      <c r="C193" s="218"/>
      <c r="D193" s="207" t="s">
        <v>157</v>
      </c>
      <c r="E193" s="219" t="s">
        <v>1</v>
      </c>
      <c r="F193" s="220" t="s">
        <v>164</v>
      </c>
      <c r="G193" s="218"/>
      <c r="H193" s="221">
        <v>1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157</v>
      </c>
      <c r="AU193" s="227" t="s">
        <v>81</v>
      </c>
      <c r="AV193" s="14" t="s">
        <v>155</v>
      </c>
      <c r="AW193" s="14" t="s">
        <v>30</v>
      </c>
      <c r="AX193" s="14" t="s">
        <v>81</v>
      </c>
      <c r="AY193" s="227" t="s">
        <v>147</v>
      </c>
    </row>
    <row r="194" spans="1:65" s="2" customFormat="1" ht="24.2" customHeight="1" x14ac:dyDescent="0.2">
      <c r="A194" s="34"/>
      <c r="B194" s="35"/>
      <c r="C194" s="192" t="s">
        <v>399</v>
      </c>
      <c r="D194" s="192" t="s">
        <v>150</v>
      </c>
      <c r="E194" s="193" t="s">
        <v>724</v>
      </c>
      <c r="F194" s="194" t="s">
        <v>725</v>
      </c>
      <c r="G194" s="195" t="s">
        <v>726</v>
      </c>
      <c r="H194" s="196">
        <v>1</v>
      </c>
      <c r="I194" s="197"/>
      <c r="J194" s="198">
        <f>ROUND(I194*H194,2)</f>
        <v>0</v>
      </c>
      <c r="K194" s="194" t="s">
        <v>154</v>
      </c>
      <c r="L194" s="39"/>
      <c r="M194" s="199" t="s">
        <v>1</v>
      </c>
      <c r="N194" s="200" t="s">
        <v>38</v>
      </c>
      <c r="O194" s="71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3" t="s">
        <v>155</v>
      </c>
      <c r="AT194" s="203" t="s">
        <v>150</v>
      </c>
      <c r="AU194" s="203" t="s">
        <v>81</v>
      </c>
      <c r="AY194" s="17" t="s">
        <v>147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7" t="s">
        <v>81</v>
      </c>
      <c r="BK194" s="204">
        <f>ROUND(I194*H194,2)</f>
        <v>0</v>
      </c>
      <c r="BL194" s="17" t="s">
        <v>155</v>
      </c>
      <c r="BM194" s="203" t="s">
        <v>727</v>
      </c>
    </row>
    <row r="195" spans="1:65" s="13" customFormat="1" x14ac:dyDescent="0.2">
      <c r="B195" s="205"/>
      <c r="C195" s="206"/>
      <c r="D195" s="207" t="s">
        <v>157</v>
      </c>
      <c r="E195" s="208" t="s">
        <v>1</v>
      </c>
      <c r="F195" s="209" t="s">
        <v>81</v>
      </c>
      <c r="G195" s="206"/>
      <c r="H195" s="210">
        <v>1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157</v>
      </c>
      <c r="AU195" s="216" t="s">
        <v>81</v>
      </c>
      <c r="AV195" s="13" t="s">
        <v>83</v>
      </c>
      <c r="AW195" s="13" t="s">
        <v>30</v>
      </c>
      <c r="AX195" s="13" t="s">
        <v>73</v>
      </c>
      <c r="AY195" s="216" t="s">
        <v>147</v>
      </c>
    </row>
    <row r="196" spans="1:65" s="14" customFormat="1" x14ac:dyDescent="0.2">
      <c r="B196" s="217"/>
      <c r="C196" s="218"/>
      <c r="D196" s="207" t="s">
        <v>157</v>
      </c>
      <c r="E196" s="219" t="s">
        <v>1</v>
      </c>
      <c r="F196" s="220" t="s">
        <v>164</v>
      </c>
      <c r="G196" s="218"/>
      <c r="H196" s="221">
        <v>1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157</v>
      </c>
      <c r="AU196" s="227" t="s">
        <v>81</v>
      </c>
      <c r="AV196" s="14" t="s">
        <v>155</v>
      </c>
      <c r="AW196" s="14" t="s">
        <v>30</v>
      </c>
      <c r="AX196" s="14" t="s">
        <v>81</v>
      </c>
      <c r="AY196" s="227" t="s">
        <v>147</v>
      </c>
    </row>
    <row r="197" spans="1:65" s="2" customFormat="1" ht="189.75" customHeight="1" x14ac:dyDescent="0.2">
      <c r="A197" s="34"/>
      <c r="B197" s="35"/>
      <c r="C197" s="192" t="s">
        <v>489</v>
      </c>
      <c r="D197" s="192" t="s">
        <v>150</v>
      </c>
      <c r="E197" s="193" t="s">
        <v>728</v>
      </c>
      <c r="F197" s="194" t="s">
        <v>729</v>
      </c>
      <c r="G197" s="195" t="s">
        <v>179</v>
      </c>
      <c r="H197" s="196">
        <v>123.785</v>
      </c>
      <c r="I197" s="197"/>
      <c r="J197" s="198">
        <f>ROUND(I197*H197,2)</f>
        <v>0</v>
      </c>
      <c r="K197" s="194" t="s">
        <v>154</v>
      </c>
      <c r="L197" s="39"/>
      <c r="M197" s="199" t="s">
        <v>1</v>
      </c>
      <c r="N197" s="200" t="s">
        <v>38</v>
      </c>
      <c r="O197" s="71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3" t="s">
        <v>258</v>
      </c>
      <c r="AT197" s="203" t="s">
        <v>150</v>
      </c>
      <c r="AU197" s="203" t="s">
        <v>81</v>
      </c>
      <c r="AY197" s="17" t="s">
        <v>147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7" t="s">
        <v>81</v>
      </c>
      <c r="BK197" s="204">
        <f>ROUND(I197*H197,2)</f>
        <v>0</v>
      </c>
      <c r="BL197" s="17" t="s">
        <v>258</v>
      </c>
      <c r="BM197" s="203" t="s">
        <v>730</v>
      </c>
    </row>
    <row r="198" spans="1:65" s="13" customFormat="1" x14ac:dyDescent="0.2">
      <c r="B198" s="205"/>
      <c r="C198" s="206"/>
      <c r="D198" s="207" t="s">
        <v>157</v>
      </c>
      <c r="E198" s="208" t="s">
        <v>1</v>
      </c>
      <c r="F198" s="209" t="s">
        <v>731</v>
      </c>
      <c r="G198" s="206"/>
      <c r="H198" s="210">
        <v>24.84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157</v>
      </c>
      <c r="AU198" s="216" t="s">
        <v>81</v>
      </c>
      <c r="AV198" s="13" t="s">
        <v>83</v>
      </c>
      <c r="AW198" s="13" t="s">
        <v>30</v>
      </c>
      <c r="AX198" s="13" t="s">
        <v>73</v>
      </c>
      <c r="AY198" s="216" t="s">
        <v>147</v>
      </c>
    </row>
    <row r="199" spans="1:65" s="13" customFormat="1" x14ac:dyDescent="0.2">
      <c r="B199" s="205"/>
      <c r="C199" s="206"/>
      <c r="D199" s="207" t="s">
        <v>157</v>
      </c>
      <c r="E199" s="208" t="s">
        <v>1</v>
      </c>
      <c r="F199" s="209" t="s">
        <v>732</v>
      </c>
      <c r="G199" s="206"/>
      <c r="H199" s="210">
        <v>27.945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157</v>
      </c>
      <c r="AU199" s="216" t="s">
        <v>81</v>
      </c>
      <c r="AV199" s="13" t="s">
        <v>83</v>
      </c>
      <c r="AW199" s="13" t="s">
        <v>30</v>
      </c>
      <c r="AX199" s="13" t="s">
        <v>73</v>
      </c>
      <c r="AY199" s="216" t="s">
        <v>147</v>
      </c>
    </row>
    <row r="200" spans="1:65" s="13" customFormat="1" x14ac:dyDescent="0.2">
      <c r="B200" s="205"/>
      <c r="C200" s="206"/>
      <c r="D200" s="207" t="s">
        <v>157</v>
      </c>
      <c r="E200" s="208" t="s">
        <v>1</v>
      </c>
      <c r="F200" s="209" t="s">
        <v>733</v>
      </c>
      <c r="G200" s="206"/>
      <c r="H200" s="210">
        <v>56.7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157</v>
      </c>
      <c r="AU200" s="216" t="s">
        <v>81</v>
      </c>
      <c r="AV200" s="13" t="s">
        <v>83</v>
      </c>
      <c r="AW200" s="13" t="s">
        <v>30</v>
      </c>
      <c r="AX200" s="13" t="s">
        <v>73</v>
      </c>
      <c r="AY200" s="216" t="s">
        <v>147</v>
      </c>
    </row>
    <row r="201" spans="1:65" s="13" customFormat="1" x14ac:dyDescent="0.2">
      <c r="B201" s="205"/>
      <c r="C201" s="206"/>
      <c r="D201" s="207" t="s">
        <v>157</v>
      </c>
      <c r="E201" s="208" t="s">
        <v>1</v>
      </c>
      <c r="F201" s="209" t="s">
        <v>734</v>
      </c>
      <c r="G201" s="206"/>
      <c r="H201" s="210">
        <v>9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157</v>
      </c>
      <c r="AU201" s="216" t="s">
        <v>81</v>
      </c>
      <c r="AV201" s="13" t="s">
        <v>83</v>
      </c>
      <c r="AW201" s="13" t="s">
        <v>30</v>
      </c>
      <c r="AX201" s="13" t="s">
        <v>73</v>
      </c>
      <c r="AY201" s="216" t="s">
        <v>147</v>
      </c>
    </row>
    <row r="202" spans="1:65" s="13" customFormat="1" x14ac:dyDescent="0.2">
      <c r="B202" s="205"/>
      <c r="C202" s="206"/>
      <c r="D202" s="207" t="s">
        <v>157</v>
      </c>
      <c r="E202" s="208" t="s">
        <v>1</v>
      </c>
      <c r="F202" s="209" t="s">
        <v>735</v>
      </c>
      <c r="G202" s="206"/>
      <c r="H202" s="210">
        <v>5.3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157</v>
      </c>
      <c r="AU202" s="216" t="s">
        <v>81</v>
      </c>
      <c r="AV202" s="13" t="s">
        <v>83</v>
      </c>
      <c r="AW202" s="13" t="s">
        <v>30</v>
      </c>
      <c r="AX202" s="13" t="s">
        <v>73</v>
      </c>
      <c r="AY202" s="216" t="s">
        <v>147</v>
      </c>
    </row>
    <row r="203" spans="1:65" s="14" customFormat="1" x14ac:dyDescent="0.2">
      <c r="B203" s="217"/>
      <c r="C203" s="218"/>
      <c r="D203" s="207" t="s">
        <v>157</v>
      </c>
      <c r="E203" s="219" t="s">
        <v>1</v>
      </c>
      <c r="F203" s="220" t="s">
        <v>164</v>
      </c>
      <c r="G203" s="218"/>
      <c r="H203" s="221">
        <v>123.785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157</v>
      </c>
      <c r="AU203" s="227" t="s">
        <v>81</v>
      </c>
      <c r="AV203" s="14" t="s">
        <v>155</v>
      </c>
      <c r="AW203" s="14" t="s">
        <v>30</v>
      </c>
      <c r="AX203" s="14" t="s">
        <v>81</v>
      </c>
      <c r="AY203" s="227" t="s">
        <v>147</v>
      </c>
    </row>
    <row r="204" spans="1:65" s="2" customFormat="1" ht="194.45" customHeight="1" x14ac:dyDescent="0.2">
      <c r="A204" s="34"/>
      <c r="B204" s="35"/>
      <c r="C204" s="192" t="s">
        <v>413</v>
      </c>
      <c r="D204" s="192" t="s">
        <v>150</v>
      </c>
      <c r="E204" s="193" t="s">
        <v>736</v>
      </c>
      <c r="F204" s="194" t="s">
        <v>737</v>
      </c>
      <c r="G204" s="195" t="s">
        <v>179</v>
      </c>
      <c r="H204" s="196">
        <v>15</v>
      </c>
      <c r="I204" s="197"/>
      <c r="J204" s="198">
        <f>ROUND(I204*H204,2)</f>
        <v>0</v>
      </c>
      <c r="K204" s="194" t="s">
        <v>154</v>
      </c>
      <c r="L204" s="39"/>
      <c r="M204" s="199" t="s">
        <v>1</v>
      </c>
      <c r="N204" s="200" t="s">
        <v>38</v>
      </c>
      <c r="O204" s="71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3" t="s">
        <v>258</v>
      </c>
      <c r="AT204" s="203" t="s">
        <v>150</v>
      </c>
      <c r="AU204" s="203" t="s">
        <v>81</v>
      </c>
      <c r="AY204" s="17" t="s">
        <v>147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7" t="s">
        <v>81</v>
      </c>
      <c r="BK204" s="204">
        <f>ROUND(I204*H204,2)</f>
        <v>0</v>
      </c>
      <c r="BL204" s="17" t="s">
        <v>258</v>
      </c>
      <c r="BM204" s="203" t="s">
        <v>738</v>
      </c>
    </row>
    <row r="205" spans="1:65" s="13" customFormat="1" x14ac:dyDescent="0.2">
      <c r="B205" s="205"/>
      <c r="C205" s="206"/>
      <c r="D205" s="207" t="s">
        <v>157</v>
      </c>
      <c r="E205" s="208" t="s">
        <v>1</v>
      </c>
      <c r="F205" s="209" t="s">
        <v>739</v>
      </c>
      <c r="G205" s="206"/>
      <c r="H205" s="210">
        <v>15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157</v>
      </c>
      <c r="AU205" s="216" t="s">
        <v>81</v>
      </c>
      <c r="AV205" s="13" t="s">
        <v>83</v>
      </c>
      <c r="AW205" s="13" t="s">
        <v>30</v>
      </c>
      <c r="AX205" s="13" t="s">
        <v>73</v>
      </c>
      <c r="AY205" s="216" t="s">
        <v>147</v>
      </c>
    </row>
    <row r="206" spans="1:65" s="14" customFormat="1" x14ac:dyDescent="0.2">
      <c r="B206" s="217"/>
      <c r="C206" s="218"/>
      <c r="D206" s="207" t="s">
        <v>157</v>
      </c>
      <c r="E206" s="219" t="s">
        <v>1</v>
      </c>
      <c r="F206" s="220" t="s">
        <v>164</v>
      </c>
      <c r="G206" s="218"/>
      <c r="H206" s="221">
        <v>15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157</v>
      </c>
      <c r="AU206" s="227" t="s">
        <v>81</v>
      </c>
      <c r="AV206" s="14" t="s">
        <v>155</v>
      </c>
      <c r="AW206" s="14" t="s">
        <v>30</v>
      </c>
      <c r="AX206" s="14" t="s">
        <v>81</v>
      </c>
      <c r="AY206" s="227" t="s">
        <v>147</v>
      </c>
    </row>
    <row r="207" spans="1:65" s="2" customFormat="1" ht="156.75" customHeight="1" x14ac:dyDescent="0.2">
      <c r="A207" s="34"/>
      <c r="B207" s="35"/>
      <c r="C207" s="192" t="s">
        <v>404</v>
      </c>
      <c r="D207" s="192" t="s">
        <v>150</v>
      </c>
      <c r="E207" s="193" t="s">
        <v>573</v>
      </c>
      <c r="F207" s="194" t="s">
        <v>574</v>
      </c>
      <c r="G207" s="195" t="s">
        <v>179</v>
      </c>
      <c r="H207" s="196">
        <v>56.7</v>
      </c>
      <c r="I207" s="197"/>
      <c r="J207" s="198">
        <f>ROUND(I207*H207,2)</f>
        <v>0</v>
      </c>
      <c r="K207" s="194" t="s">
        <v>154</v>
      </c>
      <c r="L207" s="39"/>
      <c r="M207" s="199" t="s">
        <v>1</v>
      </c>
      <c r="N207" s="200" t="s">
        <v>38</v>
      </c>
      <c r="O207" s="71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3" t="s">
        <v>258</v>
      </c>
      <c r="AT207" s="203" t="s">
        <v>150</v>
      </c>
      <c r="AU207" s="203" t="s">
        <v>81</v>
      </c>
      <c r="AY207" s="17" t="s">
        <v>147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7" t="s">
        <v>81</v>
      </c>
      <c r="BK207" s="204">
        <f>ROUND(I207*H207,2)</f>
        <v>0</v>
      </c>
      <c r="BL207" s="17" t="s">
        <v>258</v>
      </c>
      <c r="BM207" s="203" t="s">
        <v>740</v>
      </c>
    </row>
    <row r="208" spans="1:65" s="13" customFormat="1" x14ac:dyDescent="0.2">
      <c r="B208" s="205"/>
      <c r="C208" s="206"/>
      <c r="D208" s="207" t="s">
        <v>157</v>
      </c>
      <c r="E208" s="208" t="s">
        <v>1</v>
      </c>
      <c r="F208" s="209" t="s">
        <v>741</v>
      </c>
      <c r="G208" s="206"/>
      <c r="H208" s="210">
        <v>56.7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157</v>
      </c>
      <c r="AU208" s="216" t="s">
        <v>81</v>
      </c>
      <c r="AV208" s="13" t="s">
        <v>83</v>
      </c>
      <c r="AW208" s="13" t="s">
        <v>30</v>
      </c>
      <c r="AX208" s="13" t="s">
        <v>73</v>
      </c>
      <c r="AY208" s="216" t="s">
        <v>147</v>
      </c>
    </row>
    <row r="209" spans="1:65" s="14" customFormat="1" x14ac:dyDescent="0.2">
      <c r="B209" s="217"/>
      <c r="C209" s="218"/>
      <c r="D209" s="207" t="s">
        <v>157</v>
      </c>
      <c r="E209" s="219" t="s">
        <v>1</v>
      </c>
      <c r="F209" s="220" t="s">
        <v>164</v>
      </c>
      <c r="G209" s="218"/>
      <c r="H209" s="221">
        <v>56.7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157</v>
      </c>
      <c r="AU209" s="227" t="s">
        <v>81</v>
      </c>
      <c r="AV209" s="14" t="s">
        <v>155</v>
      </c>
      <c r="AW209" s="14" t="s">
        <v>30</v>
      </c>
      <c r="AX209" s="14" t="s">
        <v>81</v>
      </c>
      <c r="AY209" s="227" t="s">
        <v>147</v>
      </c>
    </row>
    <row r="210" spans="1:65" s="2" customFormat="1" ht="90" customHeight="1" x14ac:dyDescent="0.2">
      <c r="A210" s="34"/>
      <c r="B210" s="35"/>
      <c r="C210" s="192" t="s">
        <v>409</v>
      </c>
      <c r="D210" s="192" t="s">
        <v>150</v>
      </c>
      <c r="E210" s="193" t="s">
        <v>742</v>
      </c>
      <c r="F210" s="194" t="s">
        <v>743</v>
      </c>
      <c r="G210" s="195" t="s">
        <v>179</v>
      </c>
      <c r="H210" s="196">
        <v>65.7</v>
      </c>
      <c r="I210" s="197"/>
      <c r="J210" s="198">
        <f>ROUND(I210*H210,2)</f>
        <v>0</v>
      </c>
      <c r="K210" s="194" t="s">
        <v>154</v>
      </c>
      <c r="L210" s="39"/>
      <c r="M210" s="199" t="s">
        <v>1</v>
      </c>
      <c r="N210" s="200" t="s">
        <v>38</v>
      </c>
      <c r="O210" s="71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3" t="s">
        <v>258</v>
      </c>
      <c r="AT210" s="203" t="s">
        <v>150</v>
      </c>
      <c r="AU210" s="203" t="s">
        <v>81</v>
      </c>
      <c r="AY210" s="17" t="s">
        <v>147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7" t="s">
        <v>81</v>
      </c>
      <c r="BK210" s="204">
        <f>ROUND(I210*H210,2)</f>
        <v>0</v>
      </c>
      <c r="BL210" s="17" t="s">
        <v>258</v>
      </c>
      <c r="BM210" s="203" t="s">
        <v>744</v>
      </c>
    </row>
    <row r="211" spans="1:65" s="13" customFormat="1" x14ac:dyDescent="0.2">
      <c r="B211" s="205"/>
      <c r="C211" s="206"/>
      <c r="D211" s="207" t="s">
        <v>157</v>
      </c>
      <c r="E211" s="208" t="s">
        <v>1</v>
      </c>
      <c r="F211" s="209" t="s">
        <v>745</v>
      </c>
      <c r="G211" s="206"/>
      <c r="H211" s="210">
        <v>56.7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157</v>
      </c>
      <c r="AU211" s="216" t="s">
        <v>81</v>
      </c>
      <c r="AV211" s="13" t="s">
        <v>83</v>
      </c>
      <c r="AW211" s="13" t="s">
        <v>30</v>
      </c>
      <c r="AX211" s="13" t="s">
        <v>73</v>
      </c>
      <c r="AY211" s="216" t="s">
        <v>147</v>
      </c>
    </row>
    <row r="212" spans="1:65" s="13" customFormat="1" x14ac:dyDescent="0.2">
      <c r="B212" s="205"/>
      <c r="C212" s="206"/>
      <c r="D212" s="207" t="s">
        <v>157</v>
      </c>
      <c r="E212" s="208" t="s">
        <v>1</v>
      </c>
      <c r="F212" s="209" t="s">
        <v>746</v>
      </c>
      <c r="G212" s="206"/>
      <c r="H212" s="210">
        <v>9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157</v>
      </c>
      <c r="AU212" s="216" t="s">
        <v>81</v>
      </c>
      <c r="AV212" s="13" t="s">
        <v>83</v>
      </c>
      <c r="AW212" s="13" t="s">
        <v>30</v>
      </c>
      <c r="AX212" s="13" t="s">
        <v>73</v>
      </c>
      <c r="AY212" s="216" t="s">
        <v>147</v>
      </c>
    </row>
    <row r="213" spans="1:65" s="14" customFormat="1" x14ac:dyDescent="0.2">
      <c r="B213" s="217"/>
      <c r="C213" s="218"/>
      <c r="D213" s="207" t="s">
        <v>157</v>
      </c>
      <c r="E213" s="219" t="s">
        <v>1</v>
      </c>
      <c r="F213" s="220" t="s">
        <v>164</v>
      </c>
      <c r="G213" s="218"/>
      <c r="H213" s="221">
        <v>65.7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157</v>
      </c>
      <c r="AU213" s="227" t="s">
        <v>81</v>
      </c>
      <c r="AV213" s="14" t="s">
        <v>155</v>
      </c>
      <c r="AW213" s="14" t="s">
        <v>30</v>
      </c>
      <c r="AX213" s="14" t="s">
        <v>81</v>
      </c>
      <c r="AY213" s="227" t="s">
        <v>147</v>
      </c>
    </row>
    <row r="214" spans="1:65" s="2" customFormat="1" ht="90" customHeight="1" x14ac:dyDescent="0.2">
      <c r="A214" s="34"/>
      <c r="B214" s="35"/>
      <c r="C214" s="192" t="s">
        <v>747</v>
      </c>
      <c r="D214" s="192" t="s">
        <v>150</v>
      </c>
      <c r="E214" s="193" t="s">
        <v>748</v>
      </c>
      <c r="F214" s="194" t="s">
        <v>749</v>
      </c>
      <c r="G214" s="195" t="s">
        <v>179</v>
      </c>
      <c r="H214" s="196">
        <v>37.26</v>
      </c>
      <c r="I214" s="197"/>
      <c r="J214" s="198">
        <f>ROUND(I214*H214,2)</f>
        <v>0</v>
      </c>
      <c r="K214" s="194" t="s">
        <v>154</v>
      </c>
      <c r="L214" s="39"/>
      <c r="M214" s="199" t="s">
        <v>1</v>
      </c>
      <c r="N214" s="200" t="s">
        <v>38</v>
      </c>
      <c r="O214" s="71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3" t="s">
        <v>258</v>
      </c>
      <c r="AT214" s="203" t="s">
        <v>150</v>
      </c>
      <c r="AU214" s="203" t="s">
        <v>81</v>
      </c>
      <c r="AY214" s="17" t="s">
        <v>147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81</v>
      </c>
      <c r="BK214" s="204">
        <f>ROUND(I214*H214,2)</f>
        <v>0</v>
      </c>
      <c r="BL214" s="17" t="s">
        <v>258</v>
      </c>
      <c r="BM214" s="203" t="s">
        <v>750</v>
      </c>
    </row>
    <row r="215" spans="1:65" s="13" customFormat="1" x14ac:dyDescent="0.2">
      <c r="B215" s="205"/>
      <c r="C215" s="206"/>
      <c r="D215" s="207" t="s">
        <v>157</v>
      </c>
      <c r="E215" s="208" t="s">
        <v>1</v>
      </c>
      <c r="F215" s="209" t="s">
        <v>751</v>
      </c>
      <c r="G215" s="206"/>
      <c r="H215" s="210">
        <v>37.26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157</v>
      </c>
      <c r="AU215" s="216" t="s">
        <v>81</v>
      </c>
      <c r="AV215" s="13" t="s">
        <v>83</v>
      </c>
      <c r="AW215" s="13" t="s">
        <v>30</v>
      </c>
      <c r="AX215" s="13" t="s">
        <v>73</v>
      </c>
      <c r="AY215" s="216" t="s">
        <v>147</v>
      </c>
    </row>
    <row r="216" spans="1:65" s="14" customFormat="1" x14ac:dyDescent="0.2">
      <c r="B216" s="217"/>
      <c r="C216" s="218"/>
      <c r="D216" s="207" t="s">
        <v>157</v>
      </c>
      <c r="E216" s="219" t="s">
        <v>1</v>
      </c>
      <c r="F216" s="220" t="s">
        <v>164</v>
      </c>
      <c r="G216" s="218"/>
      <c r="H216" s="221">
        <v>37.26</v>
      </c>
      <c r="I216" s="222"/>
      <c r="J216" s="218"/>
      <c r="K216" s="218"/>
      <c r="L216" s="223"/>
      <c r="M216" s="248"/>
      <c r="N216" s="249"/>
      <c r="O216" s="249"/>
      <c r="P216" s="249"/>
      <c r="Q216" s="249"/>
      <c r="R216" s="249"/>
      <c r="S216" s="249"/>
      <c r="T216" s="250"/>
      <c r="AT216" s="227" t="s">
        <v>157</v>
      </c>
      <c r="AU216" s="227" t="s">
        <v>81</v>
      </c>
      <c r="AV216" s="14" t="s">
        <v>155</v>
      </c>
      <c r="AW216" s="14" t="s">
        <v>30</v>
      </c>
      <c r="AX216" s="14" t="s">
        <v>81</v>
      </c>
      <c r="AY216" s="227" t="s">
        <v>147</v>
      </c>
    </row>
    <row r="217" spans="1:65" s="2" customFormat="1" ht="6.95" customHeight="1" x14ac:dyDescent="0.2">
      <c r="A217" s="34"/>
      <c r="B217" s="54"/>
      <c r="C217" s="55"/>
      <c r="D217" s="55"/>
      <c r="E217" s="55"/>
      <c r="F217" s="55"/>
      <c r="G217" s="55"/>
      <c r="H217" s="55"/>
      <c r="I217" s="55"/>
      <c r="J217" s="55"/>
      <c r="K217" s="55"/>
      <c r="L217" s="39"/>
      <c r="M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</row>
  </sheetData>
  <sheetProtection algorithmName="SHA-512" hashValue="re3POS955Ug/lCmuLgD9UJXmtu9vpZRZ5J/Wuviewxlv5x9qChkZxoI4bCU5aKsYUg+RU/X7Aer+y234zrrTKg==" saltValue="wIXm7YRK3JjiE2rpmlNrvA==" spinCount="100000" sheet="1" objects="1" scenarios="1" formatColumns="0" formatRows="0" autoFilter="0"/>
  <autoFilter ref="C122:K216" xr:uid="{00000000-0009-0000-0000-000008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01 - Oprava žel. svršku  ...</vt:lpstr>
      <vt:lpstr>02 - Oprava žel. svršku M...</vt:lpstr>
      <vt:lpstr>03 - Oprava žel. svršku Č...</vt:lpstr>
      <vt:lpstr>04 - Oprava žel. svršku S...</vt:lpstr>
      <vt:lpstr>01 - Nástupiště Hovorčovice</vt:lpstr>
      <vt:lpstr>02 - Nástupiště Zlonín</vt:lpstr>
      <vt:lpstr>03 - Nástupiště Kojetice</vt:lpstr>
      <vt:lpstr>01 - Oprava P2660</vt:lpstr>
      <vt:lpstr>02 - Oprava P2661</vt:lpstr>
      <vt:lpstr>03 - Oprava P2665</vt:lpstr>
      <vt:lpstr>04 - Oprava P2667</vt:lpstr>
      <vt:lpstr>07 - VRN</vt:lpstr>
      <vt:lpstr>Seznam figur</vt:lpstr>
      <vt:lpstr>'01 - Nástupiště Hovorčovice'!Názvy_tisku</vt:lpstr>
      <vt:lpstr>'01 - Oprava P2660'!Názvy_tisku</vt:lpstr>
      <vt:lpstr>'01 - Oprava žel. svršku  ...'!Názvy_tisku</vt:lpstr>
      <vt:lpstr>'02 - Nástupiště Zlonín'!Názvy_tisku</vt:lpstr>
      <vt:lpstr>'02 - Oprava P2661'!Názvy_tisku</vt:lpstr>
      <vt:lpstr>'02 - Oprava žel. svršku M...'!Názvy_tisku</vt:lpstr>
      <vt:lpstr>'03 - Nástupiště Kojetice'!Názvy_tisku</vt:lpstr>
      <vt:lpstr>'03 - Oprava P2665'!Názvy_tisku</vt:lpstr>
      <vt:lpstr>'03 - Oprava žel. svršku Č...'!Názvy_tisku</vt:lpstr>
      <vt:lpstr>'04 - Oprava P2667'!Názvy_tisku</vt:lpstr>
      <vt:lpstr>'04 - Oprava žel. svršku S...'!Názvy_tisku</vt:lpstr>
      <vt:lpstr>'07 - VRN'!Názvy_tisku</vt:lpstr>
      <vt:lpstr>'Rekapitulace stavby'!Názvy_tisku</vt:lpstr>
      <vt:lpstr>'Seznam figur'!Názvy_tisku</vt:lpstr>
      <vt:lpstr>'01 - Nástupiště Hovorčovice'!Oblast_tisku</vt:lpstr>
      <vt:lpstr>'01 - Oprava P2660'!Oblast_tisku</vt:lpstr>
      <vt:lpstr>'01 - Oprava žel. svršku  ...'!Oblast_tisku</vt:lpstr>
      <vt:lpstr>'02 - Nástupiště Zlonín'!Oblast_tisku</vt:lpstr>
      <vt:lpstr>'02 - Oprava P2661'!Oblast_tisku</vt:lpstr>
      <vt:lpstr>'02 - Oprava žel. svršku M...'!Oblast_tisku</vt:lpstr>
      <vt:lpstr>'03 - Nástupiště Kojetice'!Oblast_tisku</vt:lpstr>
      <vt:lpstr>'03 - Oprava P2665'!Oblast_tisku</vt:lpstr>
      <vt:lpstr>'03 - Oprava žel. svršku Č...'!Oblast_tisku</vt:lpstr>
      <vt:lpstr>'04 - Oprava P2667'!Oblast_tisku</vt:lpstr>
      <vt:lpstr>'04 - Oprava žel. svršku S...'!Oblast_tisku</vt:lpstr>
      <vt:lpstr>'07 - VRN'!Oblast_tisku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Marušák Jan</dc:creator>
  <cp:lastModifiedBy>Marušák Jan</cp:lastModifiedBy>
  <dcterms:created xsi:type="dcterms:W3CDTF">2022-05-09T09:41:21Z</dcterms:created>
  <dcterms:modified xsi:type="dcterms:W3CDTF">2022-05-11T07:05:12Z</dcterms:modified>
</cp:coreProperties>
</file>